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1"/>
  </bookViews>
  <sheets>
    <sheet name="BS" sheetId="1" r:id="rId1"/>
    <sheet name="P&amp;L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<sst xmlns="http://schemas.openxmlformats.org/spreadsheetml/2006/main" count="125" uniqueCount="86">
  <si>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</si>
  <si>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</si>
  <si>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</si>
  <si>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</si>
  <si>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</si>
  <si>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</si>
  <si>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</si>
  <si>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</si>
  <si>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</si>
  <si>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</si>
  <si>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</si>
  <si>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</si>
  <si>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</si>
  <si>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</si>
  <si>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</si>
  <si>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</si>
  <si>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</si>
  <si>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</si>
  <si>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</si>
  <si>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</si>
  <si>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</si>
  <si>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</si>
  <si>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</si>
  <si>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</si>
  <si>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</si>
  <si>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</si>
  <si>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</si>
  <si>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</si>
  <si>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</si>
  <si>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</si>
  <si>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</si>
  <si>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</si>
  <si>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</si>
  <si>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</si>
  <si>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</si>
  <si>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</si>
  <si>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</si>
  <si>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</si>
  <si>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</si>
  <si>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</si>
  <si>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</si>
  <si>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</si>
  <si>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</si>
  <si>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</si>
  <si>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</si>
  <si>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</si>
  <si>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</si>
  <si>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</si>
  <si>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</si>
  <si>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</si>
  <si>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</si>
  <si>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</si>
  <si>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</si>
  <si>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</si>
  <si>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</si>
  <si>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</si>
  <si>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</si>
  <si>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</si>
  <si>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</si>
  <si>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</si>
  <si>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</si>
  <si>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</si>
  <si>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</si>
  <si>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DIRECTOR COORDONATOR CONTABILITATE  ȘI RAPORTĂRI</t>
  </si>
  <si>
    <t>Instrumente derivate</t>
  </si>
  <si>
    <t>Rezerve privind activele financiare evaluate la valoarea justă prin alte elemente ale rezultatului global</t>
  </si>
  <si>
    <t>Plasamente la bănci și instituții publice</t>
  </si>
  <si>
    <t>Venituri nete(+) cu alte provizioane</t>
  </si>
  <si>
    <t>Pierdere netă(-)/câștig net  realizat aferent activelor financiare evaluate la valoarea justă prin rezultatul global</t>
  </si>
  <si>
    <t>Pierdere netă(-)/câștig net realizat aferent activelor financiare evaluate obligatoriu la valoarea justă prin profit sau pierdere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</si>
  <si>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</si>
  <si>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</si>
  <si>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</si>
  <si>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</si>
  <si>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</si>
  <si>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</si>
  <si>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Cheltuieli nete(-) cu ajustările de depreciere, pierderi așteptate pentru active  financiare care nu sunt evaluate la valoarea justă prin contul de profit sau pierdere</t>
  </si>
  <si>
    <t>Cheltuieli cu dobânzile utilizând metoda dobânzii efective</t>
  </si>
  <si>
    <t>Numerar și conturi curente la bănci centrale</t>
  </si>
  <si>
    <t>SITUAŢIA CONSOLIDATĂ ȘI INDIVIDUALĂ A POZIŢIEI FINANCIARE LA 31 MARTIE 2023</t>
  </si>
  <si>
    <t>∆ Mar-23</t>
  </si>
  <si>
    <t>Vs Dec-22</t>
  </si>
  <si>
    <t>CONTUL DE PROFIT SAU PIERDERE CONSOLIDAT ȘI INDIVIDUAL LA 31 MARTIE 2023</t>
  </si>
  <si>
    <t>vs. Mar-22</t>
  </si>
  <si>
    <t>Nota: Situațiile financiare la 31.03.2023 și cele la 31.12.2022 nu sunt auditate sau revizuite.</t>
  </si>
  <si>
    <t>Nota: Situațiile financiare la 31.03.2023 nu sunt auditate sau revizuite, iar cele la 31.12.2022 sunt auditate.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</si>
</sst>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b/>
      <sz val="10"/>
      <color indexed="17"/>
      <name val="Georgia"/>
      <family val="1"/>
    </font>
    <font>
      <i/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  <font>
      <b/>
      <sz val="10"/>
      <color rgb="FF00B050"/>
      <name val="Georgia"/>
      <family val="1"/>
    </font>
    <font>
      <i/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horizontal="justify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58" applyFont="1" applyAlignment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5" fillId="0" borderId="13" xfId="58" applyNumberFormat="1" applyFont="1" applyBorder="1" applyAlignment="1">
      <alignment horizontal="right" wrapText="1"/>
      <protection/>
    </xf>
    <xf numFmtId="10" fontId="5" fillId="0" borderId="13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53" fillId="0" borderId="0" xfId="0" applyFont="1" applyAlignment="1">
      <alignment/>
    </xf>
    <xf numFmtId="0" fontId="53" fillId="0" borderId="0" xfId="58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1" fillId="0" borderId="14" xfId="0" applyNumberFormat="1" applyFont="1" applyFill="1" applyBorder="1" applyAlignment="1">
      <alignment horizontal="right" wrapText="1"/>
    </xf>
    <xf numFmtId="10" fontId="51" fillId="0" borderId="13" xfId="62" applyNumberFormat="1" applyFont="1" applyFill="1" applyBorder="1" applyAlignment="1">
      <alignment horizontal="right" wrapText="1"/>
    </xf>
    <xf numFmtId="4" fontId="51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3" fontId="5" fillId="0" borderId="14" xfId="0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3" fontId="5" fillId="0" borderId="13" xfId="58" applyNumberFormat="1" applyFont="1" applyFill="1" applyBorder="1" applyAlignment="1">
      <alignment horizontal="right"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0" fontId="2" fillId="0" borderId="0" xfId="58" applyFont="1" applyBorder="1" applyAlignment="1">
      <alignment horizontal="justify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horizontal="right" wrapText="1"/>
    </xf>
    <xf numFmtId="3" fontId="53" fillId="0" borderId="11" xfId="0" applyNumberFormat="1" applyFont="1" applyFill="1" applyBorder="1" applyAlignment="1">
      <alignment horizontal="right" wrapText="1"/>
    </xf>
    <xf numFmtId="3" fontId="54" fillId="0" borderId="14" xfId="0" applyNumberFormat="1" applyFont="1" applyFill="1" applyBorder="1" applyAlignment="1">
      <alignment horizontal="right" wrapText="1"/>
    </xf>
    <xf numFmtId="3" fontId="54" fillId="0" borderId="11" xfId="0" applyNumberFormat="1" applyFont="1" applyFill="1" applyBorder="1" applyAlignment="1">
      <alignment horizontal="right" wrapText="1"/>
    </xf>
    <xf numFmtId="43" fontId="55" fillId="0" borderId="0" xfId="42" applyNumberFormat="1" applyFont="1" applyFill="1" applyAlignment="1">
      <alignment horizontal="right" wrapText="1"/>
    </xf>
    <xf numFmtId="3" fontId="53" fillId="0" borderId="0" xfId="58" applyNumberFormat="1" applyFont="1" applyAlignment="1">
      <alignment/>
      <protection/>
    </xf>
    <xf numFmtId="165" fontId="53" fillId="0" borderId="0" xfId="58" applyNumberFormat="1" applyFont="1" applyBorder="1" applyAlignment="1">
      <alignment wrapText="1"/>
      <protection/>
    </xf>
    <xf numFmtId="3" fontId="54" fillId="0" borderId="0" xfId="58" applyNumberFormat="1" applyFont="1" applyAlignment="1">
      <alignment wrapText="1"/>
      <protection/>
    </xf>
    <xf numFmtId="3" fontId="54" fillId="0" borderId="0" xfId="58" applyNumberFormat="1" applyFont="1" applyAlignment="1">
      <alignment horizontal="right" wrapText="1"/>
      <protection/>
    </xf>
    <xf numFmtId="3" fontId="54" fillId="0" borderId="14" xfId="58" applyNumberFormat="1" applyFont="1" applyBorder="1" applyAlignment="1">
      <alignment horizontal="right" wrapText="1"/>
      <protection/>
    </xf>
    <xf numFmtId="3" fontId="53" fillId="0" borderId="0" xfId="58" applyNumberFormat="1" applyFont="1" applyFill="1" applyAlignment="1">
      <alignment/>
      <protection/>
    </xf>
    <xf numFmtId="3" fontId="53" fillId="0" borderId="0" xfId="0" applyNumberFormat="1" applyFont="1" applyAlignment="1">
      <alignment horizontal="right" wrapText="1"/>
    </xf>
    <xf numFmtId="3" fontId="53" fillId="0" borderId="0" xfId="58" applyNumberFormat="1" applyFont="1" applyAlignment="1">
      <alignment horizontal="right" wrapText="1"/>
      <protection/>
    </xf>
    <xf numFmtId="3" fontId="54" fillId="0" borderId="13" xfId="58" applyNumberFormat="1" applyFont="1" applyBorder="1" applyAlignment="1">
      <alignment horizontal="right" wrapText="1"/>
      <protection/>
    </xf>
    <xf numFmtId="3" fontId="53" fillId="0" borderId="12" xfId="58" applyNumberFormat="1" applyFont="1" applyBorder="1" applyAlignment="1">
      <alignment horizontal="right" vertical="center"/>
      <protection/>
    </xf>
    <xf numFmtId="165" fontId="54" fillId="0" borderId="0" xfId="44" applyNumberFormat="1" applyFont="1" applyAlignment="1">
      <alignment horizontal="right" wrapText="1"/>
    </xf>
    <xf numFmtId="3" fontId="55" fillId="0" borderId="0" xfId="0" applyNumberFormat="1" applyFont="1" applyFill="1" applyAlignment="1">
      <alignment horizontal="right" wrapText="1"/>
    </xf>
    <xf numFmtId="41" fontId="53" fillId="0" borderId="0" xfId="0" applyNumberFormat="1" applyFont="1" applyFill="1" applyAlignment="1">
      <alignment horizontal="right" wrapText="1"/>
    </xf>
    <xf numFmtId="0" fontId="53" fillId="0" borderId="0" xfId="0" applyFont="1" applyFill="1" applyAlignment="1">
      <alignment/>
    </xf>
    <xf numFmtId="10" fontId="2" fillId="0" borderId="0" xfId="58" applyNumberFormat="1" applyFont="1" applyAlignment="1">
      <alignment/>
      <protection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5" fontId="51" fillId="0" borderId="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zoomScale="95" zoomScaleNormal="95" zoomScalePageLayoutView="0" workbookViewId="0" topLeftCell="A1">
      <selection activeCell="G55" sqref="G55"/>
    </sheetView>
  </sheetViews>
  <sheetFormatPr defaultColWidth="9.140625" defaultRowHeight="12.75"/>
  <cols>
    <col min="1" max="1" width="71.421875" style="1" customWidth="1"/>
    <col min="2" max="2" width="16.57421875" style="66" bestFit="1" customWidth="1"/>
    <col min="3" max="3" width="16.28125" style="66" bestFit="1" customWidth="1"/>
    <col min="4" max="4" width="13.57421875" style="66" customWidth="1"/>
    <col min="5" max="5" width="4.00390625" style="66" customWidth="1"/>
    <col min="6" max="6" width="14.7109375" style="66" customWidth="1"/>
    <col min="7" max="7" width="15.28125" style="66" customWidth="1"/>
    <col min="8" max="8" width="14.00390625" style="1" customWidth="1"/>
    <col min="9" max="9" width="9.140625" style="1" customWidth="1"/>
    <col min="10" max="10" width="9.7109375" style="1" bestFit="1" customWidth="1"/>
    <col min="11" max="11" width="16.00390625" style="1" customWidth="1"/>
    <col min="12" max="12" width="12.140625" style="1" bestFit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4" ht="12.75">
      <c r="A1" s="124" t="s">
        <v>79</v>
      </c>
      <c r="B1" s="125"/>
      <c r="C1" s="125"/>
      <c r="D1" s="125"/>
    </row>
    <row r="2" spans="1:4" ht="14.25">
      <c r="A2" s="126"/>
      <c r="B2" s="127"/>
      <c r="C2" s="127"/>
      <c r="D2" s="127"/>
    </row>
    <row r="3" ht="14.25">
      <c r="A3" s="20"/>
    </row>
    <row r="4" spans="1:8" ht="16.5" customHeight="1">
      <c r="A4" s="19"/>
      <c r="B4" s="120" t="s">
        <v>45</v>
      </c>
      <c r="C4" s="120"/>
      <c r="D4" s="121"/>
      <c r="F4" s="120" t="s">
        <v>0</v>
      </c>
      <c r="G4" s="120"/>
      <c r="H4" s="121"/>
    </row>
    <row r="5" spans="1:8" ht="12.75">
      <c r="A5" s="19" t="s">
        <v>58</v>
      </c>
      <c r="B5" s="118">
        <v>45016</v>
      </c>
      <c r="C5" s="118">
        <v>44926</v>
      </c>
      <c r="D5" s="68" t="s">
        <v>80</v>
      </c>
      <c r="F5" s="118">
        <v>45016</v>
      </c>
      <c r="G5" s="118">
        <v>44926</v>
      </c>
      <c r="H5" s="69" t="s">
        <v>80</v>
      </c>
    </row>
    <row r="6" spans="1:8" ht="13.5" thickBot="1">
      <c r="A6" s="26" t="s">
        <v>1</v>
      </c>
      <c r="B6" s="119"/>
      <c r="C6" s="119"/>
      <c r="D6" s="8" t="s">
        <v>81</v>
      </c>
      <c r="F6" s="119"/>
      <c r="G6" s="119"/>
      <c r="H6" s="8" t="s">
        <v>81</v>
      </c>
    </row>
    <row r="7" spans="1:15" ht="12.75">
      <c r="A7" s="50" t="s">
        <v>78</v>
      </c>
      <c r="B7" s="96">
        <v>15457534</v>
      </c>
      <c r="C7" s="53">
        <v>12645157</v>
      </c>
      <c r="D7" s="57">
        <f aca="true" t="shared" si="0" ref="D7:D13">B7/C7-1</f>
        <v>0.22240744025558556</v>
      </c>
      <c r="E7" s="65"/>
      <c r="F7" s="96">
        <v>17858522</v>
      </c>
      <c r="G7" s="53">
        <v>14540717</v>
      </c>
      <c r="H7" s="52">
        <f aca="true" t="shared" si="1" ref="H7:H14">F7/G7-1</f>
        <v>0.22817341125613</v>
      </c>
      <c r="J7" s="2"/>
      <c r="K7" s="2"/>
      <c r="L7" s="2"/>
      <c r="M7" s="2"/>
      <c r="N7" s="2"/>
      <c r="O7" s="2"/>
    </row>
    <row r="8" spans="1:15" ht="12.75">
      <c r="A8" s="14" t="s">
        <v>66</v>
      </c>
      <c r="B8" s="96">
        <v>5592297</v>
      </c>
      <c r="C8" s="54">
        <v>6634858</v>
      </c>
      <c r="D8" s="57">
        <f t="shared" si="0"/>
        <v>-0.15713388289545915</v>
      </c>
      <c r="E8" s="65"/>
      <c r="F8" s="96">
        <v>4351225</v>
      </c>
      <c r="G8" s="53">
        <v>5567332</v>
      </c>
      <c r="H8" s="52">
        <f t="shared" si="1"/>
        <v>-0.21843622762213566</v>
      </c>
      <c r="J8" s="2"/>
      <c r="K8" s="2"/>
      <c r="L8" s="2"/>
      <c r="M8" s="2"/>
      <c r="N8" s="2"/>
      <c r="O8" s="2"/>
    </row>
    <row r="9" spans="1:15" ht="12.75">
      <c r="A9" s="14" t="s">
        <v>64</v>
      </c>
      <c r="B9" s="96">
        <v>205709</v>
      </c>
      <c r="C9" s="56">
        <v>218443</v>
      </c>
      <c r="D9" s="70">
        <f t="shared" si="0"/>
        <v>-0.05829438343183346</v>
      </c>
      <c r="E9" s="71"/>
      <c r="F9" s="112">
        <v>205709</v>
      </c>
      <c r="G9" s="72">
        <v>218443</v>
      </c>
      <c r="H9" s="55">
        <f t="shared" si="1"/>
        <v>-0.05829438343183346</v>
      </c>
      <c r="J9" s="2"/>
      <c r="K9" s="2"/>
      <c r="L9" s="2"/>
      <c r="M9" s="2"/>
      <c r="N9" s="2"/>
      <c r="O9" s="2"/>
    </row>
    <row r="10" spans="1:15" ht="27.75" customHeight="1">
      <c r="A10" s="14" t="s">
        <v>71</v>
      </c>
      <c r="B10" s="96">
        <v>34693</v>
      </c>
      <c r="C10" s="54">
        <v>30693</v>
      </c>
      <c r="D10" s="57">
        <f t="shared" si="0"/>
        <v>0.13032287492262085</v>
      </c>
      <c r="E10" s="65"/>
      <c r="F10" s="96">
        <v>318061</v>
      </c>
      <c r="G10" s="53">
        <v>321370</v>
      </c>
      <c r="H10" s="52">
        <f t="shared" si="1"/>
        <v>-0.010296542925599783</v>
      </c>
      <c r="J10" s="2"/>
      <c r="K10" s="2"/>
      <c r="L10" s="2"/>
      <c r="M10" s="2"/>
      <c r="N10" s="2"/>
      <c r="O10" s="2"/>
    </row>
    <row r="11" spans="1:15" ht="12.75">
      <c r="A11" s="51" t="s">
        <v>2</v>
      </c>
      <c r="B11" s="96">
        <v>63457109</v>
      </c>
      <c r="C11" s="53">
        <v>63449954</v>
      </c>
      <c r="D11" s="57">
        <f t="shared" si="0"/>
        <v>0.00011276603919996298</v>
      </c>
      <c r="E11" s="53"/>
      <c r="F11" s="96">
        <v>67845447</v>
      </c>
      <c r="G11" s="53">
        <v>68013517</v>
      </c>
      <c r="H11" s="52">
        <f t="shared" si="1"/>
        <v>-0.0024711264379990716</v>
      </c>
      <c r="J11" s="2"/>
      <c r="K11" s="2"/>
      <c r="L11" s="2"/>
      <c r="M11" s="2"/>
      <c r="N11" s="2"/>
      <c r="O11" s="2"/>
    </row>
    <row r="12" spans="1:15" ht="12.75">
      <c r="A12" s="29" t="s">
        <v>72</v>
      </c>
      <c r="B12" s="96">
        <v>1705160</v>
      </c>
      <c r="C12" s="53">
        <v>1474595</v>
      </c>
      <c r="D12" s="57">
        <f t="shared" si="0"/>
        <v>0.1563581864851027</v>
      </c>
      <c r="E12" s="65"/>
      <c r="F12" s="96">
        <v>1341043</v>
      </c>
      <c r="G12" s="53">
        <v>1106041</v>
      </c>
      <c r="H12" s="52">
        <f t="shared" si="1"/>
        <v>0.21247132791641543</v>
      </c>
      <c r="J12" s="2"/>
      <c r="K12" s="2"/>
      <c r="L12" s="2"/>
      <c r="M12" s="2"/>
      <c r="N12" s="2"/>
      <c r="O12" s="2"/>
    </row>
    <row r="13" spans="1:15" ht="12.75">
      <c r="A13" s="29" t="s">
        <v>55</v>
      </c>
      <c r="B13" s="96">
        <v>46810080</v>
      </c>
      <c r="C13" s="53">
        <v>43124154</v>
      </c>
      <c r="D13" s="57">
        <f t="shared" si="0"/>
        <v>0.08547242457208548</v>
      </c>
      <c r="E13" s="65"/>
      <c r="F13" s="96">
        <v>47170264</v>
      </c>
      <c r="G13" s="53">
        <v>43485732</v>
      </c>
      <c r="H13" s="52">
        <f t="shared" si="1"/>
        <v>0.08472967639132767</v>
      </c>
      <c r="J13" s="2"/>
      <c r="K13" s="2"/>
      <c r="L13" s="2"/>
      <c r="M13" s="2"/>
      <c r="N13" s="2"/>
      <c r="O13" s="2"/>
    </row>
    <row r="14" spans="1:15" ht="12.75">
      <c r="A14" s="29" t="s">
        <v>3</v>
      </c>
      <c r="B14" s="96">
        <v>1167102</v>
      </c>
      <c r="C14" s="53">
        <v>975159</v>
      </c>
      <c r="D14" s="57">
        <f>B14/C14-1</f>
        <v>0.1968325165434559</v>
      </c>
      <c r="E14" s="65"/>
      <c r="F14" s="96">
        <v>3211341</v>
      </c>
      <c r="G14" s="53">
        <v>2059712</v>
      </c>
      <c r="H14" s="52">
        <f t="shared" si="1"/>
        <v>0.5591213723083615</v>
      </c>
      <c r="J14" s="2"/>
      <c r="K14" s="2"/>
      <c r="L14" s="2"/>
      <c r="M14" s="2"/>
      <c r="N14" s="2"/>
      <c r="O14" s="2"/>
    </row>
    <row r="15" spans="1:15" ht="12.75">
      <c r="A15" s="30" t="s">
        <v>4</v>
      </c>
      <c r="B15" s="96">
        <v>708412</v>
      </c>
      <c r="C15" s="53">
        <v>708412</v>
      </c>
      <c r="D15" s="57" t="s">
        <v>48</v>
      </c>
      <c r="E15" s="65"/>
      <c r="F15" s="100">
        <v>0</v>
      </c>
      <c r="G15" s="32">
        <v>0</v>
      </c>
      <c r="H15" s="31">
        <v>0</v>
      </c>
      <c r="J15" s="2"/>
      <c r="K15" s="2"/>
      <c r="L15" s="2"/>
      <c r="M15" s="2"/>
      <c r="N15" s="2"/>
      <c r="O15" s="2"/>
    </row>
    <row r="16" spans="1:15" ht="12.75">
      <c r="A16" s="14" t="s">
        <v>47</v>
      </c>
      <c r="B16" s="96" t="s">
        <v>48</v>
      </c>
      <c r="C16" s="32" t="s">
        <v>48</v>
      </c>
      <c r="D16" s="73">
        <v>0</v>
      </c>
      <c r="E16" s="65"/>
      <c r="F16" s="96">
        <v>3403</v>
      </c>
      <c r="G16" s="53">
        <v>3737</v>
      </c>
      <c r="H16" s="52">
        <f>F16/G16-1</f>
        <v>-0.08937650521808937</v>
      </c>
      <c r="J16" s="2"/>
      <c r="K16" s="2"/>
      <c r="L16" s="2"/>
      <c r="M16" s="2"/>
      <c r="N16" s="2"/>
      <c r="O16" s="2"/>
    </row>
    <row r="17" spans="1:15" ht="12.75">
      <c r="A17" s="14" t="s">
        <v>49</v>
      </c>
      <c r="B17" s="96">
        <v>726622</v>
      </c>
      <c r="C17" s="53">
        <v>731037</v>
      </c>
      <c r="D17" s="57">
        <f>B17/C17-1</f>
        <v>-0.006039365996522772</v>
      </c>
      <c r="E17" s="65"/>
      <c r="F17" s="96">
        <v>1178277</v>
      </c>
      <c r="G17" s="53">
        <v>1174446</v>
      </c>
      <c r="H17" s="52">
        <f>F17/G17-1</f>
        <v>0.003261963513009558</v>
      </c>
      <c r="J17" s="2"/>
      <c r="K17" s="2"/>
      <c r="L17" s="2"/>
      <c r="M17" s="2"/>
      <c r="N17" s="2"/>
      <c r="O17" s="2"/>
    </row>
    <row r="18" spans="1:15" ht="12.75">
      <c r="A18" s="14" t="s">
        <v>50</v>
      </c>
      <c r="B18" s="96">
        <v>421473</v>
      </c>
      <c r="C18" s="53">
        <v>429960</v>
      </c>
      <c r="D18" s="57">
        <f>B18/C18-1</f>
        <v>-0.019739045492603968</v>
      </c>
      <c r="E18" s="65"/>
      <c r="F18" s="96">
        <v>497409</v>
      </c>
      <c r="G18" s="53">
        <v>506238</v>
      </c>
      <c r="H18" s="52">
        <f>F18/G18-1</f>
        <v>-0.017440413402391775</v>
      </c>
      <c r="J18" s="2"/>
      <c r="K18" s="2"/>
      <c r="L18" s="2"/>
      <c r="M18" s="2"/>
      <c r="N18" s="2"/>
      <c r="O18" s="2"/>
    </row>
    <row r="19" spans="1:15" s="48" customFormat="1" ht="12.75">
      <c r="A19" s="14" t="s">
        <v>5</v>
      </c>
      <c r="B19" s="96" t="s">
        <v>48</v>
      </c>
      <c r="C19" s="32" t="s">
        <v>48</v>
      </c>
      <c r="D19" s="32">
        <v>0</v>
      </c>
      <c r="E19" s="65"/>
      <c r="F19" s="96">
        <v>154363</v>
      </c>
      <c r="G19" s="53">
        <v>154363</v>
      </c>
      <c r="H19" s="52" t="s">
        <v>48</v>
      </c>
      <c r="J19" s="2"/>
      <c r="K19" s="2"/>
      <c r="L19" s="2"/>
      <c r="M19" s="2"/>
      <c r="N19" s="2"/>
      <c r="O19" s="2"/>
    </row>
    <row r="20" spans="1:15" ht="12.75">
      <c r="A20" s="14" t="s">
        <v>44</v>
      </c>
      <c r="B20" s="96">
        <v>669183</v>
      </c>
      <c r="C20" s="53">
        <v>696798</v>
      </c>
      <c r="D20" s="57">
        <f>B20/C20-1</f>
        <v>-0.0396312848199909</v>
      </c>
      <c r="E20" s="65"/>
      <c r="F20" s="96">
        <v>463341</v>
      </c>
      <c r="G20" s="53">
        <v>487957</v>
      </c>
      <c r="H20" s="52">
        <f>F20/G20-1</f>
        <v>-0.05044706808181865</v>
      </c>
      <c r="J20" s="2"/>
      <c r="K20" s="2"/>
      <c r="L20" s="2"/>
      <c r="M20" s="2"/>
      <c r="N20" s="2"/>
      <c r="O20" s="2"/>
    </row>
    <row r="21" spans="1:15" ht="12.75">
      <c r="A21" s="1" t="s">
        <v>62</v>
      </c>
      <c r="B21" s="96" t="s">
        <v>48</v>
      </c>
      <c r="C21" s="53">
        <v>26627</v>
      </c>
      <c r="D21" s="57" t="s">
        <v>48</v>
      </c>
      <c r="E21" s="65"/>
      <c r="F21" s="113">
        <v>0</v>
      </c>
      <c r="G21" s="74">
        <v>14947</v>
      </c>
      <c r="H21" s="52" t="s">
        <v>48</v>
      </c>
      <c r="J21" s="2"/>
      <c r="K21" s="2"/>
      <c r="L21" s="2"/>
      <c r="M21" s="2"/>
      <c r="N21" s="2"/>
      <c r="O21" s="2"/>
    </row>
    <row r="22" spans="1:15" ht="12.75">
      <c r="A22" s="1" t="s">
        <v>73</v>
      </c>
      <c r="B22" s="96">
        <v>650663</v>
      </c>
      <c r="C22" s="89">
        <v>747800</v>
      </c>
      <c r="D22" s="57">
        <f>B22/C22-1</f>
        <v>-0.1298970312917892</v>
      </c>
      <c r="E22" s="65"/>
      <c r="F22" s="113">
        <v>697613</v>
      </c>
      <c r="G22" s="74">
        <v>791605</v>
      </c>
      <c r="H22" s="52">
        <f>F22/G22-1</f>
        <v>-0.11873598575046895</v>
      </c>
      <c r="J22" s="2"/>
      <c r="K22" s="2"/>
      <c r="L22" s="2"/>
      <c r="M22" s="2"/>
      <c r="N22" s="2"/>
      <c r="O22" s="2"/>
    </row>
    <row r="23" spans="1:15" ht="12.75">
      <c r="A23" s="1" t="s">
        <v>6</v>
      </c>
      <c r="B23" s="96">
        <v>2251574</v>
      </c>
      <c r="C23" s="53">
        <v>1935629</v>
      </c>
      <c r="D23" s="57">
        <f>B23/C23-1</f>
        <v>0.16322601076962573</v>
      </c>
      <c r="E23" s="65"/>
      <c r="F23" s="96">
        <v>2447469</v>
      </c>
      <c r="G23" s="53">
        <v>1887028</v>
      </c>
      <c r="H23" s="52">
        <f>F23/G23-1</f>
        <v>0.29699665293784716</v>
      </c>
      <c r="J23" s="2"/>
      <c r="K23" s="2"/>
      <c r="L23" s="2"/>
      <c r="M23" s="2"/>
      <c r="N23" s="2"/>
      <c r="O23" s="2"/>
    </row>
    <row r="24" spans="1:15" ht="13.5" thickBot="1">
      <c r="A24" s="1" t="s">
        <v>7</v>
      </c>
      <c r="B24" s="97">
        <v>139293</v>
      </c>
      <c r="C24" s="59">
        <v>130953</v>
      </c>
      <c r="D24" s="57">
        <f>B24/C24-1</f>
        <v>0.06368697166158843</v>
      </c>
      <c r="E24" s="65"/>
      <c r="F24" s="97">
        <v>187258</v>
      </c>
      <c r="G24" s="59">
        <v>177610</v>
      </c>
      <c r="H24" s="52">
        <f>F24/G24-1</f>
        <v>0.05432126569449913</v>
      </c>
      <c r="J24" s="2"/>
      <c r="K24" s="2"/>
      <c r="L24" s="2"/>
      <c r="M24" s="2"/>
      <c r="N24" s="2"/>
      <c r="O24" s="2"/>
    </row>
    <row r="25" spans="1:15" ht="13.5" thickBot="1">
      <c r="A25" s="3" t="s">
        <v>8</v>
      </c>
      <c r="B25" s="98">
        <f>SUM(B7:B10)+SUM(B11:B24)</f>
        <v>139996904</v>
      </c>
      <c r="C25" s="75">
        <f>SUM(C7:C10)+SUM(C11:C24)</f>
        <v>133960229</v>
      </c>
      <c r="D25" s="76">
        <f>B25/C25-1</f>
        <v>0.04506318811981136</v>
      </c>
      <c r="E25" s="65"/>
      <c r="F25" s="98">
        <f>SUM(F7:F10)+SUM(F11:F24)</f>
        <v>147930745</v>
      </c>
      <c r="G25" s="75">
        <f>SUM(G7:G10)+SUM(G11:G24)</f>
        <v>140510795</v>
      </c>
      <c r="H25" s="33">
        <f>F25/G25-1</f>
        <v>0.05280697472389928</v>
      </c>
      <c r="J25" s="2"/>
      <c r="K25" s="2"/>
      <c r="L25" s="2"/>
      <c r="M25" s="2"/>
      <c r="N25" s="2"/>
      <c r="O25" s="2"/>
    </row>
    <row r="26" spans="1:15" ht="13.5" thickTop="1">
      <c r="A26" s="4"/>
      <c r="B26" s="77"/>
      <c r="C26" s="77"/>
      <c r="D26" s="78"/>
      <c r="J26" s="2"/>
      <c r="K26" s="2"/>
      <c r="L26" s="2"/>
      <c r="M26" s="2"/>
      <c r="N26" s="2"/>
      <c r="O26" s="2"/>
    </row>
    <row r="27" spans="1:15" ht="12.75">
      <c r="A27" s="22" t="s">
        <v>59</v>
      </c>
      <c r="B27" s="77"/>
      <c r="C27" s="77"/>
      <c r="D27" s="78"/>
      <c r="F27" s="65"/>
      <c r="J27" s="2"/>
      <c r="K27" s="2"/>
      <c r="L27" s="2"/>
      <c r="M27" s="2"/>
      <c r="N27" s="2"/>
      <c r="O27" s="2"/>
    </row>
    <row r="28" spans="1:15" ht="12.75">
      <c r="A28" s="4"/>
      <c r="B28" s="77"/>
      <c r="C28" s="77"/>
      <c r="D28" s="78"/>
      <c r="J28" s="2"/>
      <c r="K28" s="2"/>
      <c r="L28" s="2"/>
      <c r="M28" s="2"/>
      <c r="N28" s="2"/>
      <c r="O28" s="2"/>
    </row>
    <row r="29" spans="1:15" ht="16.5" customHeight="1">
      <c r="A29" s="18"/>
      <c r="B29" s="120" t="s">
        <v>45</v>
      </c>
      <c r="C29" s="120"/>
      <c r="D29" s="121"/>
      <c r="F29" s="120" t="s">
        <v>0</v>
      </c>
      <c r="G29" s="120"/>
      <c r="H29" s="121"/>
      <c r="J29" s="2"/>
      <c r="K29" s="2"/>
      <c r="L29" s="2"/>
      <c r="M29" s="2"/>
      <c r="N29" s="2"/>
      <c r="O29" s="2"/>
    </row>
    <row r="30" spans="1:15" ht="12.75">
      <c r="A30" s="19" t="s">
        <v>58</v>
      </c>
      <c r="B30" s="118">
        <v>45016</v>
      </c>
      <c r="C30" s="118">
        <v>44926</v>
      </c>
      <c r="D30" s="69" t="s">
        <v>80</v>
      </c>
      <c r="F30" s="118">
        <v>45016</v>
      </c>
      <c r="G30" s="118">
        <v>44926</v>
      </c>
      <c r="H30" s="69" t="s">
        <v>80</v>
      </c>
      <c r="J30" s="2"/>
      <c r="K30" s="2"/>
      <c r="L30" s="2"/>
      <c r="M30" s="2"/>
      <c r="N30" s="2"/>
      <c r="O30" s="2"/>
    </row>
    <row r="31" spans="1:15" ht="13.5" thickBot="1">
      <c r="A31" s="26" t="s">
        <v>1</v>
      </c>
      <c r="B31" s="119"/>
      <c r="C31" s="119"/>
      <c r="D31" s="8" t="s">
        <v>81</v>
      </c>
      <c r="F31" s="119"/>
      <c r="G31" s="119"/>
      <c r="H31" s="8" t="s">
        <v>81</v>
      </c>
      <c r="J31" s="2"/>
      <c r="K31" s="2"/>
      <c r="L31" s="2"/>
      <c r="M31" s="2"/>
      <c r="N31" s="2"/>
      <c r="O31" s="2"/>
    </row>
    <row r="32" spans="1:15" ht="12.75">
      <c r="A32" s="58" t="s">
        <v>51</v>
      </c>
      <c r="B32" s="96">
        <v>41248</v>
      </c>
      <c r="C32" s="53">
        <v>41695</v>
      </c>
      <c r="D32" s="57">
        <f aca="true" t="shared" si="2" ref="D32:D37">B32/C32-1</f>
        <v>-0.010720709917256266</v>
      </c>
      <c r="E32" s="65"/>
      <c r="F32" s="96">
        <v>41248</v>
      </c>
      <c r="G32" s="53">
        <v>41695</v>
      </c>
      <c r="H32" s="52">
        <f aca="true" t="shared" si="3" ref="H32:H37">F32/G32-1</f>
        <v>-0.010720709917256266</v>
      </c>
      <c r="J32" s="2"/>
      <c r="K32" s="2"/>
      <c r="L32" s="2"/>
      <c r="M32" s="2"/>
      <c r="N32" s="2"/>
      <c r="O32" s="2"/>
    </row>
    <row r="33" spans="1:15" ht="12.75">
      <c r="A33" s="58" t="s">
        <v>9</v>
      </c>
      <c r="B33" s="96">
        <v>837718</v>
      </c>
      <c r="C33" s="53">
        <v>1631542</v>
      </c>
      <c r="D33" s="57">
        <f t="shared" si="2"/>
        <v>-0.4865483082874974</v>
      </c>
      <c r="E33" s="65"/>
      <c r="F33" s="96">
        <v>832808</v>
      </c>
      <c r="G33" s="53">
        <v>1678082</v>
      </c>
      <c r="H33" s="52">
        <f t="shared" si="3"/>
        <v>-0.5037143596081717</v>
      </c>
      <c r="J33" s="2"/>
      <c r="K33" s="2"/>
      <c r="L33" s="2"/>
      <c r="M33" s="2"/>
      <c r="N33" s="2"/>
      <c r="O33" s="2"/>
    </row>
    <row r="34" spans="1:15" ht="12.75">
      <c r="A34" s="58" t="s">
        <v>10</v>
      </c>
      <c r="B34" s="96">
        <v>122306073</v>
      </c>
      <c r="C34" s="53">
        <v>116503842</v>
      </c>
      <c r="D34" s="57">
        <f t="shared" si="2"/>
        <v>0.04980291551243443</v>
      </c>
      <c r="E34" s="65"/>
      <c r="F34" s="96">
        <v>126779290</v>
      </c>
      <c r="G34" s="53">
        <v>119731729</v>
      </c>
      <c r="H34" s="52">
        <f t="shared" si="3"/>
        <v>0.058861264752971154</v>
      </c>
      <c r="J34" s="2"/>
      <c r="K34" s="2"/>
      <c r="L34" s="2"/>
      <c r="M34" s="2"/>
      <c r="N34" s="2"/>
      <c r="O34" s="2"/>
    </row>
    <row r="35" spans="1:15" ht="12.75">
      <c r="A35" s="50" t="s">
        <v>11</v>
      </c>
      <c r="B35" s="96">
        <v>3162433</v>
      </c>
      <c r="C35" s="53">
        <v>3562483</v>
      </c>
      <c r="D35" s="57">
        <f>B35/C35-1</f>
        <v>-0.11229527270726625</v>
      </c>
      <c r="E35" s="65"/>
      <c r="F35" s="96">
        <v>4374990</v>
      </c>
      <c r="G35" s="53">
        <v>4840928</v>
      </c>
      <c r="H35" s="52">
        <f t="shared" si="3"/>
        <v>-0.0962497273250088</v>
      </c>
      <c r="J35" s="2"/>
      <c r="K35" s="2"/>
      <c r="L35" s="2"/>
      <c r="M35" s="2"/>
      <c r="N35" s="2"/>
      <c r="O35" s="2"/>
    </row>
    <row r="36" spans="1:15" ht="12.75">
      <c r="A36" s="14" t="s">
        <v>12</v>
      </c>
      <c r="B36" s="96">
        <v>1746226</v>
      </c>
      <c r="C36" s="53">
        <v>1718909</v>
      </c>
      <c r="D36" s="57">
        <f t="shared" si="2"/>
        <v>0.015892057112971036</v>
      </c>
      <c r="E36" s="65"/>
      <c r="F36" s="96">
        <v>1775444</v>
      </c>
      <c r="G36" s="53">
        <v>1748260</v>
      </c>
      <c r="H36" s="52">
        <f t="shared" si="3"/>
        <v>0.015549174607895955</v>
      </c>
      <c r="J36" s="2"/>
      <c r="K36" s="2"/>
      <c r="L36" s="2"/>
      <c r="M36" s="2"/>
      <c r="N36" s="2"/>
      <c r="O36" s="2"/>
    </row>
    <row r="37" spans="1:15" ht="12.75">
      <c r="A37" s="58" t="s">
        <v>74</v>
      </c>
      <c r="B37" s="96">
        <v>450585</v>
      </c>
      <c r="C37" s="53">
        <v>431296</v>
      </c>
      <c r="D37" s="57">
        <f t="shared" si="2"/>
        <v>0.04472334545184742</v>
      </c>
      <c r="E37" s="65"/>
      <c r="F37" s="96">
        <v>521886</v>
      </c>
      <c r="G37" s="53">
        <v>500546</v>
      </c>
      <c r="H37" s="52">
        <f t="shared" si="3"/>
        <v>0.04263344427884741</v>
      </c>
      <c r="J37" s="2"/>
      <c r="K37" s="2"/>
      <c r="L37" s="2"/>
      <c r="M37" s="2"/>
      <c r="N37" s="2"/>
      <c r="O37" s="2"/>
    </row>
    <row r="38" spans="1:15" ht="12.75">
      <c r="A38" s="58" t="s">
        <v>13</v>
      </c>
      <c r="B38" s="96">
        <v>87602</v>
      </c>
      <c r="C38" s="89" t="s">
        <v>48</v>
      </c>
      <c r="D38" s="57" t="s">
        <v>48</v>
      </c>
      <c r="E38" s="65"/>
      <c r="F38" s="96">
        <v>106185</v>
      </c>
      <c r="G38" s="53" t="s">
        <v>48</v>
      </c>
      <c r="H38" s="52" t="s">
        <v>48</v>
      </c>
      <c r="J38" s="2"/>
      <c r="K38" s="2"/>
      <c r="L38" s="2"/>
      <c r="M38" s="2"/>
      <c r="N38" s="2"/>
      <c r="O38" s="2"/>
    </row>
    <row r="39" spans="1:15" ht="12.75">
      <c r="A39" s="58" t="s">
        <v>52</v>
      </c>
      <c r="B39" s="96" t="s">
        <v>48</v>
      </c>
      <c r="C39" s="53" t="s">
        <v>48</v>
      </c>
      <c r="D39" s="57" t="s">
        <v>48</v>
      </c>
      <c r="E39" s="65"/>
      <c r="F39" s="100">
        <v>0</v>
      </c>
      <c r="G39" s="32">
        <v>0</v>
      </c>
      <c r="H39" s="52" t="s">
        <v>48</v>
      </c>
      <c r="J39" s="2"/>
      <c r="K39" s="2"/>
      <c r="L39" s="2"/>
      <c r="M39" s="2"/>
      <c r="N39" s="2"/>
      <c r="O39" s="2"/>
    </row>
    <row r="40" spans="1:15" ht="12.75">
      <c r="A40" s="58" t="s">
        <v>46</v>
      </c>
      <c r="B40" s="96">
        <v>636588</v>
      </c>
      <c r="C40" s="53">
        <v>663680</v>
      </c>
      <c r="D40" s="57">
        <f>B40/C40-1</f>
        <v>-0.04082087753134045</v>
      </c>
      <c r="E40" s="65"/>
      <c r="F40" s="96">
        <v>467362</v>
      </c>
      <c r="G40" s="53">
        <v>492956</v>
      </c>
      <c r="H40" s="52">
        <f>F40/G40-1</f>
        <v>-0.05191944108601987</v>
      </c>
      <c r="J40" s="2"/>
      <c r="K40" s="2"/>
      <c r="L40" s="2"/>
      <c r="M40" s="2"/>
      <c r="N40" s="2"/>
      <c r="O40" s="2"/>
    </row>
    <row r="41" spans="1:15" ht="12.75">
      <c r="A41" s="1" t="s">
        <v>14</v>
      </c>
      <c r="B41" s="96">
        <v>1365928</v>
      </c>
      <c r="C41" s="53">
        <v>1315969</v>
      </c>
      <c r="D41" s="57">
        <f>B41/C41-1</f>
        <v>0.037963660238197194</v>
      </c>
      <c r="E41" s="65"/>
      <c r="F41" s="96">
        <v>1908680</v>
      </c>
      <c r="G41" s="53">
        <v>1789692</v>
      </c>
      <c r="H41" s="52">
        <f>F41/G41-1</f>
        <v>0.06648518292533012</v>
      </c>
      <c r="J41" s="2"/>
      <c r="K41" s="2"/>
      <c r="L41" s="2"/>
      <c r="M41" s="2"/>
      <c r="N41" s="2"/>
      <c r="O41" s="2"/>
    </row>
    <row r="42" spans="1:15" ht="13.5" thickBot="1">
      <c r="A42" s="1" t="s">
        <v>15</v>
      </c>
      <c r="B42" s="97">
        <v>166226</v>
      </c>
      <c r="C42" s="59">
        <v>132636</v>
      </c>
      <c r="D42" s="57">
        <f>B42/C42-1</f>
        <v>0.2532494948581079</v>
      </c>
      <c r="E42" s="65"/>
      <c r="F42" s="97">
        <v>240026</v>
      </c>
      <c r="G42" s="59">
        <v>215374</v>
      </c>
      <c r="H42" s="52">
        <f>F42/G42-1</f>
        <v>0.11446135559538284</v>
      </c>
      <c r="J42" s="2"/>
      <c r="K42" s="2"/>
      <c r="L42" s="2"/>
      <c r="M42" s="2"/>
      <c r="N42" s="2"/>
      <c r="O42" s="2"/>
    </row>
    <row r="43" spans="1:15" ht="13.5" thickBot="1">
      <c r="A43" s="60" t="s">
        <v>16</v>
      </c>
      <c r="B43" s="98">
        <f>SUM(B32:B42)</f>
        <v>130800627</v>
      </c>
      <c r="C43" s="79">
        <f>SUM(C32:C42)</f>
        <v>126002052</v>
      </c>
      <c r="D43" s="80">
        <f>B43/C43-1</f>
        <v>0.03808330835754958</v>
      </c>
      <c r="E43" s="65"/>
      <c r="F43" s="98">
        <f>SUM(F32:F42)</f>
        <v>137047919</v>
      </c>
      <c r="G43" s="79">
        <f>SUM(G32:G42)</f>
        <v>131039262</v>
      </c>
      <c r="H43" s="33">
        <f>F43/G43-1</f>
        <v>0.045853867827796435</v>
      </c>
      <c r="J43" s="2"/>
      <c r="K43" s="2"/>
      <c r="L43" s="2"/>
      <c r="M43" s="2"/>
      <c r="N43" s="2"/>
      <c r="O43" s="2"/>
    </row>
    <row r="44" spans="1:15" ht="13.5" thickTop="1">
      <c r="A44" s="61"/>
      <c r="B44" s="81"/>
      <c r="C44" s="81"/>
      <c r="D44" s="82"/>
      <c r="E44" s="65"/>
      <c r="F44" s="114"/>
      <c r="J44" s="2"/>
      <c r="K44" s="2"/>
      <c r="L44" s="2"/>
      <c r="M44" s="2"/>
      <c r="N44" s="2"/>
      <c r="O44" s="2"/>
    </row>
    <row r="45" spans="1:15" ht="12.75">
      <c r="A45" s="62" t="s">
        <v>17</v>
      </c>
      <c r="B45" s="83"/>
      <c r="C45" s="83"/>
      <c r="D45" s="84"/>
      <c r="E45" s="65"/>
      <c r="F45" s="114"/>
      <c r="J45" s="2"/>
      <c r="K45" s="2"/>
      <c r="L45" s="2"/>
      <c r="M45" s="2"/>
      <c r="N45" s="2"/>
      <c r="O45" s="2"/>
    </row>
    <row r="46" spans="1:15" ht="12.75">
      <c r="A46" s="58" t="s">
        <v>18</v>
      </c>
      <c r="B46" s="96">
        <v>7163083</v>
      </c>
      <c r="C46" s="53">
        <v>7163083</v>
      </c>
      <c r="D46" s="57" t="s">
        <v>48</v>
      </c>
      <c r="E46" s="65"/>
      <c r="F46" s="96">
        <v>7163083</v>
      </c>
      <c r="G46" s="53">
        <v>7163083</v>
      </c>
      <c r="H46" s="52" t="s">
        <v>48</v>
      </c>
      <c r="J46" s="2"/>
      <c r="K46" s="2"/>
      <c r="L46" s="2"/>
      <c r="M46" s="2"/>
      <c r="N46" s="2"/>
      <c r="O46" s="2"/>
    </row>
    <row r="47" spans="1:15" ht="12.75">
      <c r="A47" s="50" t="s">
        <v>19</v>
      </c>
      <c r="B47" s="96">
        <v>-66277</v>
      </c>
      <c r="C47" s="53">
        <v>-49463</v>
      </c>
      <c r="D47" s="57">
        <f>B47/C47-1</f>
        <v>0.339930857408568</v>
      </c>
      <c r="E47" s="65"/>
      <c r="F47" s="96">
        <v>-81564</v>
      </c>
      <c r="G47" s="53">
        <v>-64750</v>
      </c>
      <c r="H47" s="52">
        <f>F47/G47-1</f>
        <v>0.25967567567567573</v>
      </c>
      <c r="J47" s="2"/>
      <c r="K47" s="2"/>
      <c r="L47" s="2"/>
      <c r="M47" s="2"/>
      <c r="N47" s="2"/>
      <c r="O47" s="2"/>
    </row>
    <row r="48" spans="1:15" ht="12.75">
      <c r="A48" s="58" t="s">
        <v>20</v>
      </c>
      <c r="B48" s="96">
        <v>28614</v>
      </c>
      <c r="C48" s="53">
        <v>28614</v>
      </c>
      <c r="D48" s="57" t="s">
        <v>48</v>
      </c>
      <c r="E48" s="65"/>
      <c r="F48" s="96">
        <v>31235</v>
      </c>
      <c r="G48" s="53">
        <v>31235</v>
      </c>
      <c r="H48" s="52" t="s">
        <v>48</v>
      </c>
      <c r="J48" s="2"/>
      <c r="K48" s="2"/>
      <c r="L48" s="2"/>
      <c r="M48" s="2"/>
      <c r="N48" s="2"/>
      <c r="O48" s="2"/>
    </row>
    <row r="49" spans="1:15" ht="12.75">
      <c r="A49" s="50" t="s">
        <v>21</v>
      </c>
      <c r="B49" s="96">
        <v>4266308</v>
      </c>
      <c r="C49" s="53">
        <v>3558320</v>
      </c>
      <c r="D49" s="57">
        <f>B49/C49-1</f>
        <v>0.1989669282133142</v>
      </c>
      <c r="E49" s="65"/>
      <c r="F49" s="96">
        <v>5301589</v>
      </c>
      <c r="G49" s="53">
        <v>4457854</v>
      </c>
      <c r="H49" s="52">
        <f aca="true" t="shared" si="4" ref="H49:H55">F49/G49-1</f>
        <v>0.18926932106793992</v>
      </c>
      <c r="J49" s="2"/>
      <c r="K49" s="2"/>
      <c r="L49" s="2"/>
      <c r="M49" s="2"/>
      <c r="N49" s="2"/>
      <c r="O49" s="2"/>
    </row>
    <row r="50" spans="1:15" s="48" customFormat="1" ht="12.75">
      <c r="A50" s="50" t="s">
        <v>75</v>
      </c>
      <c r="B50" s="96">
        <v>30704</v>
      </c>
      <c r="C50" s="53">
        <v>35678</v>
      </c>
      <c r="D50" s="57">
        <f>B50/C50-1</f>
        <v>-0.13941364426257075</v>
      </c>
      <c r="E50" s="65"/>
      <c r="F50" s="96">
        <v>65392</v>
      </c>
      <c r="G50" s="53">
        <v>70355</v>
      </c>
      <c r="H50" s="52">
        <f t="shared" si="4"/>
        <v>-0.07054225001776704</v>
      </c>
      <c r="J50" s="2"/>
      <c r="K50" s="2"/>
      <c r="L50" s="2"/>
      <c r="M50" s="57"/>
      <c r="N50" s="2"/>
      <c r="O50" s="2"/>
    </row>
    <row r="51" spans="1:15" s="48" customFormat="1" ht="25.5">
      <c r="A51" s="14" t="s">
        <v>65</v>
      </c>
      <c r="B51" s="96">
        <v>-3184753</v>
      </c>
      <c r="C51" s="53">
        <v>-3736653</v>
      </c>
      <c r="D51" s="57">
        <f>B51/C51-1</f>
        <v>-0.14769902369848098</v>
      </c>
      <c r="E51" s="65"/>
      <c r="F51" s="96">
        <v>-3180609</v>
      </c>
      <c r="G51" s="53">
        <v>-3728492</v>
      </c>
      <c r="H51" s="52">
        <f t="shared" si="4"/>
        <v>-0.1469449310874209</v>
      </c>
      <c r="J51" s="2"/>
      <c r="K51" s="2"/>
      <c r="L51" s="2"/>
      <c r="M51" s="2"/>
      <c r="N51" s="2"/>
      <c r="O51" s="2"/>
    </row>
    <row r="52" spans="1:15" s="48" customFormat="1" ht="12.75">
      <c r="A52" s="58" t="s">
        <v>22</v>
      </c>
      <c r="B52" s="96">
        <v>958598</v>
      </c>
      <c r="C52" s="53">
        <v>958598</v>
      </c>
      <c r="D52" s="57" t="s">
        <v>48</v>
      </c>
      <c r="E52" s="65"/>
      <c r="F52" s="96">
        <v>989590</v>
      </c>
      <c r="G52" s="53">
        <v>989581</v>
      </c>
      <c r="H52" s="52">
        <f t="shared" si="4"/>
        <v>9.094758286698479E-06</v>
      </c>
      <c r="J52" s="2"/>
      <c r="K52" s="2"/>
      <c r="L52" s="2"/>
      <c r="M52" s="2"/>
      <c r="N52" s="2"/>
      <c r="O52" s="2"/>
    </row>
    <row r="53" spans="1:15" ht="13.5" thickBot="1">
      <c r="A53" s="60" t="s">
        <v>23</v>
      </c>
      <c r="B53" s="99">
        <f>SUM(B46:B52)</f>
        <v>9196277</v>
      </c>
      <c r="C53" s="85">
        <f>SUM(C46:C52)</f>
        <v>7958177</v>
      </c>
      <c r="D53" s="86">
        <f>B53/C53-1</f>
        <v>0.15557583099747596</v>
      </c>
      <c r="E53" s="65"/>
      <c r="F53" s="99">
        <f>SUM(F46:F52)</f>
        <v>10288716</v>
      </c>
      <c r="G53" s="85">
        <f>SUM(G46:G52)</f>
        <v>8918866</v>
      </c>
      <c r="H53" s="34">
        <f t="shared" si="4"/>
        <v>0.1535901537258213</v>
      </c>
      <c r="J53" s="2"/>
      <c r="K53" s="2"/>
      <c r="L53" s="2"/>
      <c r="M53" s="2"/>
      <c r="N53" s="2"/>
      <c r="O53" s="2"/>
    </row>
    <row r="54" spans="1:15" ht="12.75">
      <c r="A54" s="50" t="s">
        <v>53</v>
      </c>
      <c r="B54" s="100">
        <v>0</v>
      </c>
      <c r="C54" s="32">
        <v>0</v>
      </c>
      <c r="D54" s="32">
        <v>0</v>
      </c>
      <c r="E54" s="65"/>
      <c r="F54" s="96">
        <v>594110</v>
      </c>
      <c r="G54" s="53">
        <v>552667</v>
      </c>
      <c r="H54" s="52">
        <f t="shared" si="4"/>
        <v>0.07498728890995854</v>
      </c>
      <c r="J54" s="2"/>
      <c r="K54" s="2"/>
      <c r="L54" s="2"/>
      <c r="M54" s="2"/>
      <c r="N54" s="2"/>
      <c r="O54" s="2"/>
    </row>
    <row r="55" spans="1:15" ht="13.5" thickBot="1">
      <c r="A55" s="60" t="s">
        <v>24</v>
      </c>
      <c r="B55" s="98">
        <f>B53+B43+B54</f>
        <v>139996904</v>
      </c>
      <c r="C55" s="79">
        <f>C53+C43+C54</f>
        <v>133960229</v>
      </c>
      <c r="D55" s="87">
        <f>B55/C55-1</f>
        <v>0.04506318811981136</v>
      </c>
      <c r="E55" s="65"/>
      <c r="F55" s="98">
        <f>F53+F43+F54</f>
        <v>147930745</v>
      </c>
      <c r="G55" s="79">
        <f>G53+G43+G54</f>
        <v>140510795</v>
      </c>
      <c r="H55" s="35">
        <f t="shared" si="4"/>
        <v>0.05280697472389928</v>
      </c>
      <c r="J55" s="2"/>
      <c r="K55" s="2"/>
      <c r="L55" s="2"/>
      <c r="M55" s="2"/>
      <c r="N55" s="2"/>
      <c r="O55" s="2"/>
    </row>
    <row r="56" ht="13.5" thickTop="1"/>
    <row r="57" spans="1:3" ht="12.75">
      <c r="A57" s="23" t="s">
        <v>54</v>
      </c>
      <c r="B57" s="65"/>
      <c r="C57" s="65"/>
    </row>
    <row r="58" spans="1:4" ht="12.75">
      <c r="A58" s="94" t="s">
        <v>85</v>
      </c>
      <c r="B58" s="65"/>
      <c r="C58" s="65"/>
      <c r="D58" s="65"/>
    </row>
    <row r="59" spans="2:8" ht="12.75">
      <c r="B59" s="65"/>
      <c r="C59" s="65"/>
      <c r="D59" s="65"/>
      <c r="E59" s="65"/>
      <c r="F59" s="65"/>
      <c r="G59" s="65"/>
      <c r="H59" s="2"/>
    </row>
    <row r="60" spans="1:8" ht="36.75" customHeight="1">
      <c r="A60" s="27" t="s">
        <v>40</v>
      </c>
      <c r="C60" s="88"/>
      <c r="F60" s="122" t="s">
        <v>63</v>
      </c>
      <c r="G60" s="123"/>
      <c r="H60" s="123"/>
    </row>
    <row r="61" spans="1:8" ht="12.75">
      <c r="A61" s="25" t="s">
        <v>41</v>
      </c>
      <c r="C61" s="88"/>
      <c r="F61" s="116" t="s">
        <v>42</v>
      </c>
      <c r="G61" s="117"/>
      <c r="H61" s="117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F61:H61"/>
    <mergeCell ref="G30:G31"/>
    <mergeCell ref="B29:D29"/>
    <mergeCell ref="B30:B31"/>
    <mergeCell ref="C30:C31"/>
    <mergeCell ref="F30:F31"/>
    <mergeCell ref="F60:H60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6" zoomScaleNormal="96" zoomScalePageLayoutView="0" workbookViewId="0" topLeftCell="A19">
      <selection activeCell="A30" sqref="A30"/>
    </sheetView>
  </sheetViews>
  <sheetFormatPr defaultColWidth="9.140625" defaultRowHeight="12.75"/>
  <cols>
    <col min="1" max="1" width="66.140625" style="6" customWidth="1"/>
    <col min="2" max="2" width="13.28125" style="6" customWidth="1"/>
    <col min="3" max="3" width="15.57421875" style="6" customWidth="1"/>
    <col min="4" max="4" width="12.421875" style="6" customWidth="1"/>
    <col min="5" max="5" width="4.7109375" style="6" customWidth="1"/>
    <col min="6" max="6" width="16.140625" style="6" customWidth="1"/>
    <col min="7" max="7" width="19.7109375" style="6" customWidth="1"/>
    <col min="8" max="8" width="14.57421875" style="6" customWidth="1"/>
    <col min="9" max="9" width="7.28125" style="6" bestFit="1" customWidth="1"/>
    <col min="10" max="10" width="5.140625" style="6" bestFit="1" customWidth="1"/>
    <col min="11" max="11" width="12.00390625" style="6" bestFit="1" customWidth="1"/>
    <col min="12" max="12" width="11.7109375" style="6" bestFit="1" customWidth="1"/>
    <col min="13" max="13" width="10.28125" style="6" bestFit="1" customWidth="1"/>
    <col min="14" max="16384" width="9.140625" style="6" customWidth="1"/>
  </cols>
  <sheetData>
    <row r="1" ht="12.75">
      <c r="A1" s="21" t="s">
        <v>82</v>
      </c>
    </row>
    <row r="4" spans="1:8" ht="15" customHeight="1">
      <c r="A4" s="5"/>
      <c r="B4" s="133" t="s">
        <v>45</v>
      </c>
      <c r="C4" s="127"/>
      <c r="D4" s="127"/>
      <c r="F4" s="120" t="s">
        <v>0</v>
      </c>
      <c r="G4" s="120"/>
      <c r="H4" s="121"/>
    </row>
    <row r="5" spans="1:8" ht="12.75">
      <c r="A5" s="131" t="s">
        <v>25</v>
      </c>
      <c r="B5" s="118">
        <v>45016</v>
      </c>
      <c r="C5" s="118">
        <v>44651</v>
      </c>
      <c r="D5" s="7" t="s">
        <v>80</v>
      </c>
      <c r="F5" s="118">
        <v>45016</v>
      </c>
      <c r="G5" s="118">
        <v>44651</v>
      </c>
      <c r="H5" s="7" t="s">
        <v>80</v>
      </c>
    </row>
    <row r="6" spans="1:8" ht="13.5" thickBot="1">
      <c r="A6" s="132"/>
      <c r="B6" s="119"/>
      <c r="C6" s="119"/>
      <c r="D6" s="8" t="s">
        <v>83</v>
      </c>
      <c r="F6" s="119"/>
      <c r="G6" s="119"/>
      <c r="H6" s="8" t="s">
        <v>83</v>
      </c>
    </row>
    <row r="7" spans="1:17" ht="12.75">
      <c r="A7" s="93" t="s">
        <v>56</v>
      </c>
      <c r="B7" s="101">
        <v>1749400</v>
      </c>
      <c r="C7" s="11">
        <v>960244</v>
      </c>
      <c r="D7" s="36">
        <f aca="true" t="shared" si="0" ref="D7:D26">B7/C7-1</f>
        <v>0.8218286185594494</v>
      </c>
      <c r="E7" s="11"/>
      <c r="F7" s="101">
        <v>1946814</v>
      </c>
      <c r="G7" s="11">
        <v>1102721</v>
      </c>
      <c r="H7" s="36">
        <f aca="true" t="shared" si="1" ref="H7:H26">F7/G7-1</f>
        <v>0.7654637936522475</v>
      </c>
      <c r="K7" s="11"/>
      <c r="L7" s="11"/>
      <c r="M7" s="11"/>
      <c r="N7" s="11"/>
      <c r="O7" s="11"/>
      <c r="P7" s="11"/>
      <c r="Q7" s="11"/>
    </row>
    <row r="8" spans="1:17" ht="12.75">
      <c r="A8" s="9" t="s">
        <v>60</v>
      </c>
      <c r="B8" s="102">
        <v>8013</v>
      </c>
      <c r="C8" s="11">
        <v>3131</v>
      </c>
      <c r="D8" s="36">
        <f t="shared" si="0"/>
        <v>1.5592462472053659</v>
      </c>
      <c r="E8" s="11"/>
      <c r="F8" s="107">
        <v>75062</v>
      </c>
      <c r="G8" s="42">
        <v>36194</v>
      </c>
      <c r="H8" s="36">
        <f t="shared" si="1"/>
        <v>1.0738796485605349</v>
      </c>
      <c r="K8" s="11"/>
      <c r="L8" s="11"/>
      <c r="M8" s="11"/>
      <c r="N8" s="11"/>
      <c r="O8" s="11"/>
      <c r="P8" s="11"/>
      <c r="Q8" s="11"/>
    </row>
    <row r="9" spans="1:17" ht="12.75">
      <c r="A9" s="9" t="s">
        <v>77</v>
      </c>
      <c r="B9" s="101">
        <v>-724329</v>
      </c>
      <c r="C9" s="11">
        <v>-151281</v>
      </c>
      <c r="D9" s="36">
        <f t="shared" si="0"/>
        <v>3.78797072996609</v>
      </c>
      <c r="E9" s="11"/>
      <c r="F9" s="101">
        <v>-779213</v>
      </c>
      <c r="G9" s="11">
        <v>-169014</v>
      </c>
      <c r="H9" s="36">
        <f t="shared" si="1"/>
        <v>3.610345888506278</v>
      </c>
      <c r="K9" s="11"/>
      <c r="L9" s="11"/>
      <c r="M9" s="11"/>
      <c r="N9" s="11"/>
      <c r="O9" s="11"/>
      <c r="P9" s="11"/>
      <c r="Q9" s="11"/>
    </row>
    <row r="10" spans="1:17" ht="12.75">
      <c r="A10" s="9" t="s">
        <v>61</v>
      </c>
      <c r="B10" s="101">
        <v>-1637</v>
      </c>
      <c r="C10" s="11">
        <v>-1749</v>
      </c>
      <c r="D10" s="36">
        <f t="shared" si="0"/>
        <v>-0.06403659233847914</v>
      </c>
      <c r="E10" s="11"/>
      <c r="F10" s="101">
        <v>-715</v>
      </c>
      <c r="G10" s="11">
        <v>-534</v>
      </c>
      <c r="H10" s="36">
        <f t="shared" si="1"/>
        <v>0.33895131086142327</v>
      </c>
      <c r="K10" s="11"/>
      <c r="L10" s="11"/>
      <c r="M10" s="11"/>
      <c r="N10" s="11"/>
      <c r="O10" s="11"/>
      <c r="P10" s="11"/>
      <c r="Q10" s="11"/>
    </row>
    <row r="11" spans="1:17" ht="12.75">
      <c r="A11" s="15" t="s">
        <v>26</v>
      </c>
      <c r="B11" s="103">
        <f>SUM(B7:B10)</f>
        <v>1031447</v>
      </c>
      <c r="C11" s="37">
        <f>SUM(C7:C10)</f>
        <v>810345</v>
      </c>
      <c r="D11" s="38">
        <f t="shared" si="0"/>
        <v>0.2728492185427194</v>
      </c>
      <c r="E11" s="11"/>
      <c r="F11" s="103">
        <f>SUM(F7:F10)</f>
        <v>1241948</v>
      </c>
      <c r="G11" s="37">
        <f>SUM(G7:G10)</f>
        <v>969367</v>
      </c>
      <c r="H11" s="38">
        <f t="shared" si="1"/>
        <v>0.2811948415821872</v>
      </c>
      <c r="K11" s="11"/>
      <c r="L11" s="11"/>
      <c r="M11" s="11"/>
      <c r="N11" s="11"/>
      <c r="O11" s="11"/>
      <c r="P11" s="11"/>
      <c r="Q11" s="11"/>
    </row>
    <row r="12" spans="1:17" ht="12.75">
      <c r="A12" s="9" t="s">
        <v>27</v>
      </c>
      <c r="B12" s="101">
        <v>392759</v>
      </c>
      <c r="C12" s="11">
        <v>332061</v>
      </c>
      <c r="D12" s="36">
        <f t="shared" si="0"/>
        <v>0.1827917159798953</v>
      </c>
      <c r="E12" s="11"/>
      <c r="F12" s="101">
        <v>453303</v>
      </c>
      <c r="G12" s="11">
        <v>390585</v>
      </c>
      <c r="H12" s="36">
        <f t="shared" si="1"/>
        <v>0.16057452283113793</v>
      </c>
      <c r="K12" s="11"/>
      <c r="L12" s="11"/>
      <c r="M12" s="11"/>
      <c r="N12" s="11"/>
      <c r="O12" s="11"/>
      <c r="P12" s="11"/>
      <c r="Q12" s="11"/>
    </row>
    <row r="13" spans="1:17" ht="12.75">
      <c r="A13" s="9" t="s">
        <v>28</v>
      </c>
      <c r="B13" s="101">
        <v>-141896</v>
      </c>
      <c r="C13" s="11">
        <v>-113207</v>
      </c>
      <c r="D13" s="36">
        <f t="shared" si="0"/>
        <v>0.25342072486683676</v>
      </c>
      <c r="E13" s="11"/>
      <c r="F13" s="101">
        <v>-165406</v>
      </c>
      <c r="G13" s="11">
        <v>-131555</v>
      </c>
      <c r="H13" s="36">
        <f t="shared" si="1"/>
        <v>0.25731443122648323</v>
      </c>
      <c r="K13" s="11"/>
      <c r="L13" s="11"/>
      <c r="M13" s="11"/>
      <c r="N13" s="11"/>
      <c r="O13" s="11"/>
      <c r="P13" s="11"/>
      <c r="Q13" s="11"/>
    </row>
    <row r="14" spans="1:17" ht="12.75">
      <c r="A14" s="16" t="s">
        <v>29</v>
      </c>
      <c r="B14" s="104">
        <f>SUM(B12:B13)</f>
        <v>250863</v>
      </c>
      <c r="C14" s="39">
        <f>SUM(C12:C13)</f>
        <v>218854</v>
      </c>
      <c r="D14" s="38">
        <f t="shared" si="0"/>
        <v>0.14625732223308696</v>
      </c>
      <c r="E14" s="11"/>
      <c r="F14" s="104">
        <f>SUM(F12:F13)</f>
        <v>287897</v>
      </c>
      <c r="G14" s="39">
        <f>SUM(G12:G13)</f>
        <v>259030</v>
      </c>
      <c r="H14" s="38">
        <f t="shared" si="1"/>
        <v>0.11144269003590312</v>
      </c>
      <c r="I14" s="6" t="s">
        <v>30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31</v>
      </c>
      <c r="B15" s="101">
        <v>122515</v>
      </c>
      <c r="C15" s="11">
        <v>154837</v>
      </c>
      <c r="D15" s="36">
        <f t="shared" si="0"/>
        <v>-0.20874855493196076</v>
      </c>
      <c r="E15" s="11"/>
      <c r="F15" s="101">
        <v>135245</v>
      </c>
      <c r="G15" s="11">
        <v>166963</v>
      </c>
      <c r="H15" s="36">
        <f>F15/G15-1</f>
        <v>-0.1899702329258578</v>
      </c>
      <c r="K15" s="11"/>
      <c r="L15" s="11"/>
      <c r="M15" s="11"/>
      <c r="N15" s="11"/>
      <c r="O15" s="11"/>
      <c r="P15" s="11"/>
      <c r="Q15" s="11"/>
    </row>
    <row r="16" spans="1:17" ht="30" customHeight="1">
      <c r="A16" s="47" t="s">
        <v>68</v>
      </c>
      <c r="B16" s="101">
        <v>66838</v>
      </c>
      <c r="C16" s="11">
        <v>-14805</v>
      </c>
      <c r="D16" s="28">
        <f t="shared" si="0"/>
        <v>-5.514555893279297</v>
      </c>
      <c r="E16" s="11"/>
      <c r="F16" s="101">
        <v>66844</v>
      </c>
      <c r="G16" s="11">
        <v>-14372</v>
      </c>
      <c r="H16" s="28">
        <f t="shared" si="1"/>
        <v>-5.650988032284999</v>
      </c>
      <c r="K16" s="11"/>
      <c r="L16" s="11"/>
      <c r="M16" s="11"/>
      <c r="N16" s="11"/>
      <c r="O16" s="11"/>
      <c r="P16" s="11"/>
      <c r="Q16" s="11"/>
    </row>
    <row r="17" spans="1:17" ht="25.5">
      <c r="A17" s="47" t="s">
        <v>69</v>
      </c>
      <c r="B17" s="101">
        <v>17877</v>
      </c>
      <c r="C17" s="11">
        <v>-17203</v>
      </c>
      <c r="D17" s="28">
        <f t="shared" si="0"/>
        <v>-2.0391792129279778</v>
      </c>
      <c r="E17" s="11"/>
      <c r="F17" s="101">
        <v>23502</v>
      </c>
      <c r="G17" s="11">
        <v>-6115</v>
      </c>
      <c r="H17" s="28">
        <f t="shared" si="1"/>
        <v>-4.8433360588716265</v>
      </c>
      <c r="K17" s="11"/>
      <c r="L17" s="11"/>
      <c r="M17" s="11"/>
      <c r="N17" s="11"/>
      <c r="O17" s="11"/>
      <c r="P17" s="11"/>
      <c r="Q17" s="11"/>
    </row>
    <row r="18" spans="1:17" ht="25.5">
      <c r="A18" s="12" t="s">
        <v>70</v>
      </c>
      <c r="B18" s="101">
        <v>-89271</v>
      </c>
      <c r="C18" s="11">
        <v>-143513</v>
      </c>
      <c r="D18" s="36">
        <f t="shared" si="0"/>
        <v>-0.37795879118964837</v>
      </c>
      <c r="E18" s="11"/>
      <c r="F18" s="101">
        <v>-91821</v>
      </c>
      <c r="G18" s="11">
        <v>-147282</v>
      </c>
      <c r="H18" s="36">
        <f t="shared" si="1"/>
        <v>-0.37656332749419485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32</v>
      </c>
      <c r="B19" s="101">
        <v>43339</v>
      </c>
      <c r="C19" s="11">
        <v>43310</v>
      </c>
      <c r="D19" s="36">
        <f t="shared" si="0"/>
        <v>0.0006695913184022739</v>
      </c>
      <c r="E19" s="11"/>
      <c r="F19" s="101">
        <v>76849</v>
      </c>
      <c r="G19" s="91">
        <v>68595</v>
      </c>
      <c r="H19" s="36">
        <f t="shared" si="1"/>
        <v>0.120329470077994</v>
      </c>
      <c r="K19" s="11"/>
      <c r="L19" s="11"/>
      <c r="M19" s="11"/>
      <c r="N19" s="11"/>
      <c r="O19" s="11"/>
      <c r="P19" s="11"/>
      <c r="Q19" s="11"/>
    </row>
    <row r="20" spans="1:17" ht="13.5" thickBot="1">
      <c r="A20" s="15" t="s">
        <v>33</v>
      </c>
      <c r="B20" s="105">
        <f>SUM(B14:B19)+B11</f>
        <v>1443608</v>
      </c>
      <c r="C20" s="40">
        <f>SUM(C14:C19)+C11</f>
        <v>1051825</v>
      </c>
      <c r="D20" s="41">
        <f t="shared" si="0"/>
        <v>0.3724792622346873</v>
      </c>
      <c r="E20" s="11"/>
      <c r="F20" s="105">
        <f>SUM(F14:F19)+F11</f>
        <v>1740464</v>
      </c>
      <c r="G20" s="40">
        <f>SUM(G14:G19)+G11</f>
        <v>1296186</v>
      </c>
      <c r="H20" s="41">
        <f t="shared" si="1"/>
        <v>0.34275790665845807</v>
      </c>
      <c r="K20" s="11"/>
      <c r="L20" s="11"/>
      <c r="M20" s="11"/>
      <c r="N20" s="11"/>
      <c r="O20" s="11"/>
      <c r="P20" s="11"/>
      <c r="Q20" s="11"/>
    </row>
    <row r="21" spans="1:17" s="49" customFormat="1" ht="39" thickTop="1">
      <c r="A21" s="47" t="s">
        <v>76</v>
      </c>
      <c r="B21" s="106">
        <v>39567</v>
      </c>
      <c r="C21" s="11">
        <v>-103244</v>
      </c>
      <c r="D21" s="63">
        <f t="shared" si="0"/>
        <v>-1.3832377668435938</v>
      </c>
      <c r="E21" s="11"/>
      <c r="F21" s="106">
        <v>45000</v>
      </c>
      <c r="G21" s="91">
        <v>-142176</v>
      </c>
      <c r="H21" s="64">
        <f t="shared" si="1"/>
        <v>-1.3165091154625252</v>
      </c>
      <c r="K21" s="11"/>
      <c r="L21" s="11"/>
      <c r="M21" s="11"/>
      <c r="N21" s="11"/>
      <c r="O21" s="11"/>
      <c r="P21" s="11"/>
      <c r="Q21" s="11"/>
    </row>
    <row r="22" spans="1:17" s="49" customFormat="1" ht="12.75">
      <c r="A22" s="47" t="s">
        <v>67</v>
      </c>
      <c r="B22" s="106">
        <v>887</v>
      </c>
      <c r="C22" s="11">
        <v>1939</v>
      </c>
      <c r="D22" s="36">
        <f t="shared" si="0"/>
        <v>-0.5425477050025787</v>
      </c>
      <c r="E22" s="11"/>
      <c r="F22" s="106">
        <v>6784</v>
      </c>
      <c r="G22" s="91">
        <v>8449</v>
      </c>
      <c r="H22" s="36">
        <f t="shared" si="1"/>
        <v>-0.19706474138951358</v>
      </c>
      <c r="K22" s="11"/>
      <c r="L22" s="11"/>
      <c r="M22" s="11"/>
      <c r="N22" s="11"/>
      <c r="O22" s="11"/>
      <c r="P22" s="11"/>
      <c r="Q22" s="11"/>
    </row>
    <row r="23" spans="1:17" ht="12.75">
      <c r="A23" s="17" t="s">
        <v>34</v>
      </c>
      <c r="B23" s="107">
        <v>-400635</v>
      </c>
      <c r="C23" s="11">
        <v>-339023</v>
      </c>
      <c r="D23" s="36">
        <f t="shared" si="0"/>
        <v>0.18173398265014473</v>
      </c>
      <c r="E23" s="11"/>
      <c r="F23" s="107">
        <v>-476270</v>
      </c>
      <c r="G23" s="42">
        <v>-397704</v>
      </c>
      <c r="H23" s="36">
        <f t="shared" si="1"/>
        <v>0.19754893086315461</v>
      </c>
      <c r="K23" s="11"/>
      <c r="L23" s="11"/>
      <c r="M23" s="115"/>
      <c r="N23" s="115"/>
      <c r="O23" s="36"/>
      <c r="P23" s="11"/>
      <c r="Q23" s="11"/>
    </row>
    <row r="24" spans="1:17" ht="12.75">
      <c r="A24" s="17" t="s">
        <v>35</v>
      </c>
      <c r="B24" s="107">
        <v>-97604</v>
      </c>
      <c r="C24" s="11">
        <v>-82147</v>
      </c>
      <c r="D24" s="36">
        <f t="shared" si="0"/>
        <v>0.1881626839689825</v>
      </c>
      <c r="E24" s="11"/>
      <c r="F24" s="107">
        <v>-106665</v>
      </c>
      <c r="G24" s="42">
        <v>-92843</v>
      </c>
      <c r="H24" s="36">
        <f t="shared" si="1"/>
        <v>0.1488749824973341</v>
      </c>
      <c r="I24" s="11"/>
      <c r="K24" s="11"/>
      <c r="L24" s="11"/>
      <c r="M24" s="11"/>
      <c r="N24" s="11"/>
      <c r="O24" s="11"/>
      <c r="P24" s="11"/>
      <c r="Q24" s="11"/>
    </row>
    <row r="25" spans="1:17" ht="13.5" thickBot="1">
      <c r="A25" s="12" t="s">
        <v>36</v>
      </c>
      <c r="B25" s="108">
        <v>-203918</v>
      </c>
      <c r="C25" s="11">
        <v>-166006</v>
      </c>
      <c r="D25" s="36">
        <f t="shared" si="0"/>
        <v>0.2283772875679193</v>
      </c>
      <c r="E25" s="11"/>
      <c r="F25" s="108">
        <v>-241019</v>
      </c>
      <c r="G25" s="92">
        <v>-198582</v>
      </c>
      <c r="H25" s="36">
        <f t="shared" si="1"/>
        <v>0.21370013394970333</v>
      </c>
      <c r="K25" s="11"/>
      <c r="L25" s="11"/>
      <c r="M25" s="11"/>
      <c r="N25" s="11"/>
      <c r="O25" s="11"/>
      <c r="P25" s="11"/>
      <c r="Q25" s="11"/>
    </row>
    <row r="26" spans="1:17" ht="13.5" thickBot="1">
      <c r="A26" s="15" t="s">
        <v>37</v>
      </c>
      <c r="B26" s="109">
        <f>B25+B24+B23+B21+B22</f>
        <v>-661703</v>
      </c>
      <c r="C26" s="44">
        <f>C25+C24+C23+C21+C22</f>
        <v>-688481</v>
      </c>
      <c r="D26" s="45">
        <f t="shared" si="0"/>
        <v>-0.038894319523705034</v>
      </c>
      <c r="E26" s="11"/>
      <c r="F26" s="109">
        <f>F25+F24+F23+F21+F22</f>
        <v>-772170</v>
      </c>
      <c r="G26" s="44">
        <f>G25+G24+G23+G21+G22</f>
        <v>-822856</v>
      </c>
      <c r="H26" s="45">
        <f t="shared" si="1"/>
        <v>-0.06159765499674308</v>
      </c>
      <c r="K26" s="11"/>
      <c r="L26" s="11"/>
      <c r="M26" s="11"/>
      <c r="N26" s="11"/>
      <c r="O26" s="11"/>
      <c r="P26" s="11"/>
      <c r="Q26" s="11"/>
    </row>
    <row r="27" spans="1:17" ht="12" customHeight="1" thickTop="1">
      <c r="A27" s="12"/>
      <c r="B27" s="110"/>
      <c r="C27" s="13"/>
      <c r="D27" s="10"/>
      <c r="E27" s="11"/>
      <c r="F27" s="110"/>
      <c r="G27" s="13"/>
      <c r="H27" s="10"/>
      <c r="K27" s="11"/>
      <c r="L27" s="11"/>
      <c r="M27" s="11"/>
      <c r="N27" s="11"/>
      <c r="O27" s="11"/>
      <c r="P27" s="11"/>
      <c r="Q27" s="11"/>
    </row>
    <row r="28" spans="1:17" ht="12.75">
      <c r="A28" s="15" t="s">
        <v>38</v>
      </c>
      <c r="B28" s="111">
        <f>B20+B26</f>
        <v>781905</v>
      </c>
      <c r="C28" s="46">
        <f>C20+C26</f>
        <v>363344</v>
      </c>
      <c r="D28" s="38">
        <f>B28/C28-1</f>
        <v>1.1519689330221499</v>
      </c>
      <c r="E28" s="11"/>
      <c r="F28" s="111">
        <f>F20+F26</f>
        <v>968294</v>
      </c>
      <c r="G28" s="46">
        <f>G20+G26</f>
        <v>473330</v>
      </c>
      <c r="H28" s="38">
        <f>F28/G28-1</f>
        <v>1.0457059556757442</v>
      </c>
      <c r="K28" s="11"/>
      <c r="L28" s="11"/>
      <c r="M28" s="11"/>
      <c r="N28" s="11"/>
      <c r="O28" s="11"/>
      <c r="P28" s="11"/>
      <c r="Q28" s="11"/>
    </row>
    <row r="29" spans="1:17" ht="13.5" thickBot="1">
      <c r="A29" s="17" t="s">
        <v>57</v>
      </c>
      <c r="B29" s="108">
        <v>-106003</v>
      </c>
      <c r="C29" s="43">
        <v>-55826</v>
      </c>
      <c r="D29" s="36">
        <f>B29/C29-1</f>
        <v>0.898810590047648</v>
      </c>
      <c r="E29" s="11"/>
      <c r="F29" s="101">
        <v>-130593</v>
      </c>
      <c r="G29" s="11">
        <v>-72996</v>
      </c>
      <c r="H29" s="36">
        <f>F29/G29-1</f>
        <v>0.7890432352457668</v>
      </c>
      <c r="K29" s="11"/>
      <c r="L29" s="11"/>
      <c r="M29" s="11"/>
      <c r="N29" s="11"/>
      <c r="O29" s="11"/>
      <c r="P29" s="11"/>
      <c r="Q29" s="11"/>
    </row>
    <row r="30" spans="1:17" ht="13.5" thickBot="1">
      <c r="A30" s="16" t="s">
        <v>39</v>
      </c>
      <c r="B30" s="109">
        <f>B28+B29</f>
        <v>675902</v>
      </c>
      <c r="C30" s="44">
        <f>C28+C29</f>
        <v>307518</v>
      </c>
      <c r="D30" s="45">
        <f>B30/C30-1</f>
        <v>1.197926625433308</v>
      </c>
      <c r="E30" s="11"/>
      <c r="F30" s="109">
        <f>F28+F29</f>
        <v>837701</v>
      </c>
      <c r="G30" s="90">
        <f>G28+G29</f>
        <v>400334</v>
      </c>
      <c r="H30" s="45">
        <f>F30/G30-1</f>
        <v>1.0925052581094787</v>
      </c>
      <c r="K30" s="11"/>
      <c r="L30" s="11"/>
      <c r="M30" s="11"/>
      <c r="N30" s="11"/>
      <c r="O30" s="11"/>
      <c r="P30" s="11"/>
      <c r="Q30" s="11"/>
    </row>
    <row r="31" ht="13.5" thickTop="1"/>
    <row r="32" ht="12.75">
      <c r="C32" s="11"/>
    </row>
    <row r="33" spans="1:8" ht="12.75">
      <c r="A33" s="95" t="s">
        <v>84</v>
      </c>
      <c r="B33" s="67"/>
      <c r="C33" s="67"/>
      <c r="D33" s="67"/>
      <c r="E33" s="67"/>
      <c r="F33" s="67"/>
      <c r="G33" s="67"/>
      <c r="H33" s="67"/>
    </row>
    <row r="36" spans="1:8" ht="38.25" customHeight="1">
      <c r="A36" s="27" t="s">
        <v>43</v>
      </c>
      <c r="F36" s="122" t="s">
        <v>63</v>
      </c>
      <c r="G36" s="128"/>
      <c r="H36" s="128"/>
    </row>
    <row r="37" spans="1:8" ht="12.75">
      <c r="A37" s="24" t="s">
        <v>41</v>
      </c>
      <c r="F37" s="129" t="s">
        <v>42</v>
      </c>
      <c r="G37" s="130"/>
      <c r="H37" s="130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2022-07-12T12:05:49Z</cp:lastPrinted>
  <dcterms:created xsi:type="dcterms:W3CDTF">2019-10-07T13:12:44Z</dcterms:created>
  <dcterms:modified xsi:type="dcterms:W3CDTF">2023-05-05T15:23:51Z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2023-05-05T15:23:51Z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40b6be2c-056d-4894-98ef-e067395c0526</vt:lpwstr>
  </property>
  <property fmtid="{D5CDD505-2E9C-101B-9397-08002B2CF9AE}" pid="8" name="MSIP_Label_74765b93-c40a-4da6-86c3-1c24cd70b6da_ContentBits">
    <vt:lpwstr>2</vt:lpwstr>
  </property>
</Properties>
</file>