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<sst xmlns="http://schemas.openxmlformats.org/spreadsheetml/2006/main" count="111" uniqueCount="86">
  <si>
    <t>Grup</t>
  </si>
  <si>
    <t>mii lei</t>
  </si>
  <si>
    <t>Plasamente la bănci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</si>
  <si>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</si>
  <si>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</si>
  <si>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</si>
  <si>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</si>
  <si>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</si>
  <si>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</si>
  <si>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</si>
  <si>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</si>
  <si>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</si>
  <si>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</si>
  <si>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</si>
  <si>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</si>
  <si>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</si>
  <si>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</si>
  <si>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</si>
  <si>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</si>
  <si>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</si>
  <si>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</si>
  <si>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</si>
  <si>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</si>
  <si>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</si>
  <si>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</si>
  <si>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</si>
  <si>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</si>
  <si>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</si>
  <si>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</si>
  <si>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</si>
  <si>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</si>
  <si>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</si>
  <si>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</si>
  <si>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</si>
  <si>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</si>
  <si>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</si>
  <si>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</si>
  <si>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</si>
  <si>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</si>
  <si>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</si>
  <si>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</si>
  <si>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</si>
  <si>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</si>
  <si>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</si>
  <si>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</si>
  <si>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</si>
  <si>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</si>
  <si>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</si>
  <si>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</si>
  <si>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</si>
  <si>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</si>
  <si>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</si>
  <si>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</si>
  <si>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</si>
  <si>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</si>
  <si>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</si>
  <si>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</si>
  <si>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evaluate obligatoriu la valoarea justă prin profit și pierdere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</si>
  <si>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</si>
  <si>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</si>
  <si>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</si>
  <si>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</si>
  <si>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</si>
  <si>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</si>
  <si>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Alte cheltuieli similare din dobânzi</t>
  </si>
  <si>
    <t>Creanțe privind impozitul curent</t>
  </si>
  <si>
    <t>Vs Dec-20</t>
  </si>
  <si>
    <t>Venit net/pierdere(-)  realizat aferent activelor financiare evaluate prin rezultatul global</t>
  </si>
  <si>
    <t>Venit net/pierdere(-) realizat aferent activelor financiare evaluate obligatoriu prin profit și pierdere</t>
  </si>
  <si>
    <t>DIRECTOR COORDONATOR CONTABILITATE  ȘI RAPORTĂRI</t>
  </si>
  <si>
    <t>SITUAŢIA CONSOLIDATĂ ȘI INDIVIDUALĂ A POZIŢIEI FINANCIARE LA 30 IUNIE 2021</t>
  </si>
  <si>
    <t>Creanțe privind impozitul amanat</t>
  </si>
  <si>
    <t>CONTUL DE PROFIT ŞI PIERDERE CONSOLIDAT ȘI INDIVIDUAL LA 30 IUNIE 2021</t>
  </si>
  <si>
    <t>∆ Jun-21</t>
  </si>
  <si>
    <t>∆  Jun-21</t>
  </si>
  <si>
    <t>vs. Jun-20</t>
  </si>
  <si>
    <t xml:space="preserve">Cheltuieli nete/Venituri nete cu ajustările pentru active, provizioane pentru alte riscuri şi angajamente de creditare </t>
  </si>
  <si>
    <t>Instrumente derivate</t>
  </si>
  <si>
    <t xml:space="preserve">Rezerva din reevaluare </t>
  </si>
  <si>
    <t>Rezerve privind activele financiare evaluate la valoarea justă prin alte elemente ale rezultatului global</t>
  </si>
  <si>
    <t>Numerar si conturi curente la banci centrale</t>
  </si>
  <si>
    <t>Active financiare deținute în vederea tranzacționării și evaluate la valoarea justă prin profit și pierdere</t>
  </si>
  <si>
    <t>Nota: Informaţiile financiare sunt extrase din situatiile financiare care la data de 30.06.2021 sunt revizuite, iar la 31.12.2020 sunt auditate.</t>
  </si>
  <si>
    <t>Cheltuieli cu dobânzile utilizand metoda dobanzii efective</t>
  </si>
  <si>
    <t>Contribuția la Fondul de Garantare a Depozitelor și la Fondul de Rezoluție</t>
  </si>
  <si>
    <r>
      <t xml:space="preserve">Nota: </t>
    </r>
    <r>
      <rPr>
        <i/>
        <sz val="9"/>
        <rFont val="Georgia"/>
        <family val="1"/>
      </rPr>
      <t>Informaţiile financiare sunt extrase din situatiile financiare care pentru perioada de 6 luni incheiata  la data de 30.06.2021 și 30.06.2020 sunt revizuite.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</si>
</sst>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 vertical="top"/>
    </xf>
    <xf numFmtId="0" fontId="2" fillId="0" borderId="0" xfId="0" applyFont="1" applyAlignment="1">
      <alignment/>
    </xf>
    <xf numFmtId="10" fontId="51" fillId="0" borderId="0" xfId="62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52" fillId="0" borderId="0" xfId="0" applyFont="1" applyAlignment="1">
      <alignment horizontal="left" vertical="center" indent="2"/>
    </xf>
    <xf numFmtId="0" fontId="52" fillId="0" borderId="0" xfId="0" applyFont="1" applyAlignment="1">
      <alignment horizontal="justify" vertical="center" wrapText="1"/>
    </xf>
    <xf numFmtId="4" fontId="52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52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" fillId="0" borderId="0" xfId="58" applyFont="1" applyAlignment="1">
      <alignment/>
      <protection/>
    </xf>
    <xf numFmtId="43" fontId="4" fillId="0" borderId="0" xfId="42" applyNumberFormat="1" applyFont="1" applyAlignment="1">
      <alignment horizontal="right" vertical="center" wrapText="1"/>
    </xf>
    <xf numFmtId="0" fontId="5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2" fillId="0" borderId="0" xfId="58" applyNumberFormat="1" applyFont="1" applyFill="1" applyBorder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0" xfId="58" applyFont="1" applyFill="1" applyAlignment="1">
      <alignment/>
      <protection/>
    </xf>
    <xf numFmtId="0" fontId="8" fillId="0" borderId="0" xfId="0" applyFont="1" applyFill="1" applyAlignment="1">
      <alignment vertical="top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3" fontId="52" fillId="0" borderId="14" xfId="0" applyNumberFormat="1" applyFont="1" applyBorder="1" applyAlignment="1">
      <alignment horizontal="right" wrapText="1"/>
    </xf>
    <xf numFmtId="10" fontId="52" fillId="0" borderId="15" xfId="62" applyNumberFormat="1" applyFont="1" applyBorder="1" applyAlignment="1">
      <alignment horizontal="right" wrapText="1"/>
    </xf>
    <xf numFmtId="10" fontId="5" fillId="0" borderId="15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165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2" fillId="0" borderId="0" xfId="58" applyNumberFormat="1" applyFont="1" applyBorder="1" applyAlignment="1">
      <alignment wrapText="1"/>
      <protection/>
    </xf>
    <xf numFmtId="3" fontId="5" fillId="0" borderId="15" xfId="58" applyNumberFormat="1" applyFont="1" applyBorder="1" applyAlignment="1">
      <alignment horizontal="right" wrapText="1"/>
      <protection/>
    </xf>
    <xf numFmtId="10" fontId="5" fillId="0" borderId="15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0" fontId="2" fillId="0" borderId="0" xfId="58" applyFont="1" applyFill="1" applyAlignment="1">
      <alignment vertical="center" wrapText="1"/>
      <protection/>
    </xf>
    <xf numFmtId="3" fontId="2" fillId="0" borderId="0" xfId="42" applyNumberFormat="1" applyFont="1" applyAlignment="1">
      <alignment horizontal="right" wrapText="1"/>
    </xf>
    <xf numFmtId="0" fontId="54" fillId="0" borderId="0" xfId="0" applyFont="1" applyAlignment="1">
      <alignment/>
    </xf>
    <xf numFmtId="0" fontId="54" fillId="0" borderId="0" xfId="58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Alignment="1">
      <alignment horizontal="right" wrapText="1"/>
    </xf>
    <xf numFmtId="10" fontId="4" fillId="0" borderId="0" xfId="62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43" fontId="4" fillId="0" borderId="0" xfId="62" applyNumberFormat="1" applyFont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3" fontId="5" fillId="0" borderId="14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2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3" fontId="5" fillId="0" borderId="11" xfId="0" applyNumberFormat="1" applyFont="1" applyBorder="1" applyAlignment="1">
      <alignment horizontal="right" wrapText="1"/>
    </xf>
    <xf numFmtId="3" fontId="2" fillId="0" borderId="0" xfId="58" applyNumberFormat="1" applyFont="1" applyFill="1" applyAlignment="1">
      <alignment/>
      <protection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5" fontId="52" fillId="0" borderId="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11" xfId="58" applyFont="1" applyBorder="1" applyAlignment="1">
      <alignment horizontal="justify" vertical="center" wrapText="1"/>
      <protection/>
    </xf>
    <xf numFmtId="15" fontId="5" fillId="0" borderId="0" xfId="58" applyNumberFormat="1" applyFont="1" applyAlignment="1">
      <alignment vertical="center" wrapText="1"/>
      <protection/>
    </xf>
    <xf numFmtId="0" fontId="5" fillId="0" borderId="11" xfId="58" applyFont="1" applyBorder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1"/>
  <sheetViews>
    <sheetView zoomScale="91" zoomScaleNormal="91" zoomScalePageLayoutView="0" workbookViewId="0" topLeftCell="A1">
      <selection activeCell="A11" sqref="A11:A13"/>
    </sheetView>
  </sheetViews>
  <sheetFormatPr defaultColWidth="9.140625" defaultRowHeight="12.75"/>
  <cols>
    <col min="1" max="1" width="71.421875" style="1" customWidth="1"/>
    <col min="2" max="2" width="16.57421875" style="1" bestFit="1" customWidth="1"/>
    <col min="3" max="3" width="16.28125" style="1" bestFit="1" customWidth="1"/>
    <col min="4" max="4" width="13.57421875" style="1" customWidth="1"/>
    <col min="5" max="5" width="4.00390625" style="1" customWidth="1"/>
    <col min="6" max="6" width="14.7109375" style="1" customWidth="1"/>
    <col min="7" max="7" width="13.7109375" style="1" customWidth="1"/>
    <col min="8" max="8" width="14.00390625" style="1" customWidth="1"/>
    <col min="9" max="10" width="9.140625" style="1" customWidth="1"/>
    <col min="11" max="11" width="10.28125" style="1" bestFit="1" customWidth="1"/>
    <col min="12" max="16384" width="9.140625" style="1" customWidth="1"/>
  </cols>
  <sheetData>
    <row r="1" spans="1:4" ht="12.75">
      <c r="A1" s="92" t="s">
        <v>70</v>
      </c>
      <c r="B1" s="93"/>
      <c r="C1" s="93"/>
      <c r="D1" s="93"/>
    </row>
    <row r="2" spans="1:4" ht="13.5">
      <c r="A2" s="94"/>
      <c r="B2" s="95"/>
      <c r="C2" s="95"/>
      <c r="D2" s="95"/>
    </row>
    <row r="3" ht="13.5">
      <c r="A3" s="23"/>
    </row>
    <row r="4" spans="1:8" ht="16.5" customHeight="1">
      <c r="A4" s="22"/>
      <c r="B4" s="96" t="s">
        <v>47</v>
      </c>
      <c r="C4" s="96"/>
      <c r="D4" s="97"/>
      <c r="F4" s="96" t="s">
        <v>0</v>
      </c>
      <c r="G4" s="96"/>
      <c r="H4" s="97"/>
    </row>
    <row r="5" spans="1:8" ht="12.75">
      <c r="A5" s="22" t="s">
        <v>61</v>
      </c>
      <c r="B5" s="98">
        <v>44377</v>
      </c>
      <c r="C5" s="98">
        <v>44196</v>
      </c>
      <c r="D5" s="22" t="s">
        <v>74</v>
      </c>
      <c r="F5" s="98">
        <v>44377</v>
      </c>
      <c r="G5" s="98">
        <v>44196</v>
      </c>
      <c r="H5" s="22" t="s">
        <v>74</v>
      </c>
    </row>
    <row r="6" spans="1:8" ht="12.75">
      <c r="A6" s="33" t="s">
        <v>1</v>
      </c>
      <c r="B6" s="99"/>
      <c r="C6" s="99"/>
      <c r="D6" s="24" t="s">
        <v>66</v>
      </c>
      <c r="F6" s="99"/>
      <c r="G6" s="99"/>
      <c r="H6" s="24" t="s">
        <v>66</v>
      </c>
    </row>
    <row r="7" spans="1:8" ht="12.75">
      <c r="A7" s="66" t="s">
        <v>80</v>
      </c>
      <c r="B7" s="55">
        <v>17723512</v>
      </c>
      <c r="C7" s="55">
        <v>20978633</v>
      </c>
      <c r="D7" s="68">
        <f aca="true" t="shared" si="0" ref="D7:D15">B7/C7-1</f>
        <v>-0.15516363721125204</v>
      </c>
      <c r="E7" s="3"/>
      <c r="F7" s="55">
        <v>18756408</v>
      </c>
      <c r="G7" s="69">
        <v>22133211</v>
      </c>
      <c r="H7" s="68">
        <f>F7/G7-1</f>
        <v>-0.15256724385810982</v>
      </c>
    </row>
    <row r="8" spans="1:8" ht="12.75">
      <c r="A8" s="17" t="s">
        <v>2</v>
      </c>
      <c r="B8" s="63">
        <v>5715614</v>
      </c>
      <c r="C8" s="63">
        <v>6636395</v>
      </c>
      <c r="D8" s="68">
        <f t="shared" si="0"/>
        <v>-0.13874716619489946</v>
      </c>
      <c r="E8" s="3"/>
      <c r="F8" s="55">
        <v>6349808</v>
      </c>
      <c r="G8" s="70">
        <v>7223277</v>
      </c>
      <c r="H8" s="68">
        <f aca="true" t="shared" si="1" ref="H8:H14">F8/G8-1</f>
        <v>-0.12092420102399504</v>
      </c>
    </row>
    <row r="9" spans="1:8" ht="12.75">
      <c r="A9" s="17" t="s">
        <v>77</v>
      </c>
      <c r="B9" s="71">
        <v>19173</v>
      </c>
      <c r="C9" s="71">
        <v>22090</v>
      </c>
      <c r="D9" s="72">
        <f t="shared" si="0"/>
        <v>-0.13205070167496602</v>
      </c>
      <c r="E9" s="61"/>
      <c r="F9" s="73">
        <v>19173</v>
      </c>
      <c r="G9" s="74">
        <v>22090</v>
      </c>
      <c r="H9" s="72">
        <f>F9/G9-1</f>
        <v>-0.13205070167496602</v>
      </c>
    </row>
    <row r="10" spans="1:8" ht="27.75" customHeight="1">
      <c r="A10" s="17" t="s">
        <v>81</v>
      </c>
      <c r="B10" s="63">
        <v>22681</v>
      </c>
      <c r="C10" s="63">
        <v>17572</v>
      </c>
      <c r="D10" s="68">
        <f t="shared" si="0"/>
        <v>0.29074664238561354</v>
      </c>
      <c r="E10" s="3"/>
      <c r="F10" s="55">
        <v>403695</v>
      </c>
      <c r="G10" s="55">
        <v>346472</v>
      </c>
      <c r="H10" s="68">
        <f t="shared" si="1"/>
        <v>0.1651590893347803</v>
      </c>
    </row>
    <row r="11" spans="1:8" ht="12.75">
      <c r="A11" s="67" t="s">
        <v>3</v>
      </c>
      <c r="B11" s="55">
        <v>42657734</v>
      </c>
      <c r="C11" s="55">
        <v>40363909</v>
      </c>
      <c r="D11" s="68">
        <f t="shared" si="0"/>
        <v>0.05682861389861915</v>
      </c>
      <c r="E11" s="55"/>
      <c r="F11" s="55">
        <v>44379290</v>
      </c>
      <c r="G11" s="69">
        <v>42120260</v>
      </c>
      <c r="H11" s="68">
        <f t="shared" si="1"/>
        <v>0.053632859816155065</v>
      </c>
    </row>
    <row r="12" spans="1:8" ht="12.75">
      <c r="A12" s="36" t="s">
        <v>57</v>
      </c>
      <c r="B12" s="55">
        <v>1402435</v>
      </c>
      <c r="C12" s="55">
        <v>1349673</v>
      </c>
      <c r="D12" s="68">
        <f t="shared" si="0"/>
        <v>0.039092432018718704</v>
      </c>
      <c r="E12" s="3"/>
      <c r="F12" s="55">
        <v>1087727</v>
      </c>
      <c r="G12" s="69">
        <v>1085714</v>
      </c>
      <c r="H12" s="68">
        <f t="shared" si="1"/>
        <v>0.0018540794352841505</v>
      </c>
    </row>
    <row r="13" spans="1:8" ht="26.25">
      <c r="A13" s="36" t="s">
        <v>58</v>
      </c>
      <c r="B13" s="55">
        <v>40009436</v>
      </c>
      <c r="C13" s="55">
        <v>30850770</v>
      </c>
      <c r="D13" s="68">
        <f t="shared" si="0"/>
        <v>0.2968699322577686</v>
      </c>
      <c r="E13" s="3"/>
      <c r="F13" s="55">
        <v>40036201</v>
      </c>
      <c r="G13" s="69">
        <v>30877177</v>
      </c>
      <c r="H13" s="68">
        <f t="shared" si="1"/>
        <v>0.2966276353566908</v>
      </c>
    </row>
    <row r="14" spans="1:8" ht="12.75">
      <c r="A14" s="36" t="s">
        <v>4</v>
      </c>
      <c r="B14" s="55">
        <v>161589</v>
      </c>
      <c r="C14" s="55">
        <v>160874</v>
      </c>
      <c r="D14" s="68">
        <f t="shared" si="0"/>
        <v>0.004444472071310379</v>
      </c>
      <c r="E14" s="3"/>
      <c r="F14" s="55">
        <v>1340216</v>
      </c>
      <c r="G14" s="69">
        <v>990106</v>
      </c>
      <c r="H14" s="68">
        <f t="shared" si="1"/>
        <v>0.35360860352325907</v>
      </c>
    </row>
    <row r="15" spans="1:8" ht="12.75">
      <c r="A15" s="37" t="s">
        <v>5</v>
      </c>
      <c r="B15" s="55">
        <v>511690</v>
      </c>
      <c r="C15" s="55">
        <v>499690</v>
      </c>
      <c r="D15" s="68">
        <f t="shared" si="0"/>
        <v>0.024014889231323444</v>
      </c>
      <c r="E15" s="3"/>
      <c r="F15" s="42">
        <v>0</v>
      </c>
      <c r="G15" s="42">
        <v>0</v>
      </c>
      <c r="H15" s="41">
        <v>0</v>
      </c>
    </row>
    <row r="16" spans="1:8" ht="12.75">
      <c r="A16" s="17" t="s">
        <v>49</v>
      </c>
      <c r="B16" s="41" t="s">
        <v>50</v>
      </c>
      <c r="C16" s="41" t="s">
        <v>50</v>
      </c>
      <c r="D16" s="75">
        <v>0</v>
      </c>
      <c r="E16" s="3"/>
      <c r="F16" s="55">
        <v>1927</v>
      </c>
      <c r="G16" s="69">
        <v>1502</v>
      </c>
      <c r="H16" s="68">
        <f>F16/G16-1</f>
        <v>0.28295605858854866</v>
      </c>
    </row>
    <row r="17" spans="1:8" ht="12.75">
      <c r="A17" s="17" t="s">
        <v>51</v>
      </c>
      <c r="B17" s="55">
        <v>633866</v>
      </c>
      <c r="C17" s="55">
        <v>619041</v>
      </c>
      <c r="D17" s="68">
        <f>B17/C17-1</f>
        <v>0.023948332986021947</v>
      </c>
      <c r="E17" s="3"/>
      <c r="F17" s="55">
        <v>959689</v>
      </c>
      <c r="G17" s="55">
        <v>904297</v>
      </c>
      <c r="H17" s="68">
        <f>F17/G17-1</f>
        <v>0.06125421183527102</v>
      </c>
    </row>
    <row r="18" spans="1:8" ht="12.75">
      <c r="A18" s="17" t="s">
        <v>52</v>
      </c>
      <c r="B18" s="55">
        <v>283698</v>
      </c>
      <c r="C18" s="55">
        <v>268651</v>
      </c>
      <c r="D18" s="68">
        <f>B18/C18-1</f>
        <v>0.056009469534823886</v>
      </c>
      <c r="E18" s="3"/>
      <c r="F18" s="55">
        <v>320558</v>
      </c>
      <c r="G18" s="55">
        <v>305205</v>
      </c>
      <c r="H18" s="68">
        <f>F18/G18-1</f>
        <v>0.050303894103962854</v>
      </c>
    </row>
    <row r="19" spans="1:8" s="64" customFormat="1" ht="12.75">
      <c r="A19" s="17" t="s">
        <v>6</v>
      </c>
      <c r="B19" s="41" t="s">
        <v>50</v>
      </c>
      <c r="C19" s="41" t="s">
        <v>50</v>
      </c>
      <c r="D19" s="41">
        <v>0</v>
      </c>
      <c r="E19" s="3"/>
      <c r="F19" s="55">
        <v>22424</v>
      </c>
      <c r="G19" s="55">
        <v>16319</v>
      </c>
      <c r="H19" s="68">
        <f>F19/G19-1</f>
        <v>0.3741038053802317</v>
      </c>
    </row>
    <row r="20" spans="1:8" ht="12.75">
      <c r="A20" s="17" t="s">
        <v>46</v>
      </c>
      <c r="B20" s="55">
        <v>666743</v>
      </c>
      <c r="C20" s="55">
        <v>708505</v>
      </c>
      <c r="D20" s="68">
        <f>B20/C20-1</f>
        <v>-0.05894383243590373</v>
      </c>
      <c r="E20" s="3"/>
      <c r="F20" s="55">
        <v>420284</v>
      </c>
      <c r="G20" s="55">
        <v>448852</v>
      </c>
      <c r="H20" s="68">
        <f>F20/G20-1</f>
        <v>-0.06364681454020482</v>
      </c>
    </row>
    <row r="21" spans="1:8" ht="12.75">
      <c r="A21" s="1" t="s">
        <v>65</v>
      </c>
      <c r="B21" s="41">
        <v>0</v>
      </c>
      <c r="C21" s="55">
        <v>8585</v>
      </c>
      <c r="D21" s="76" t="s">
        <v>50</v>
      </c>
      <c r="E21" s="3"/>
      <c r="F21" s="77">
        <v>0</v>
      </c>
      <c r="G21" s="55">
        <v>9654</v>
      </c>
      <c r="H21" s="41" t="s">
        <v>50</v>
      </c>
    </row>
    <row r="22" spans="1:8" ht="12.75">
      <c r="A22" s="1" t="s">
        <v>71</v>
      </c>
      <c r="B22" s="41">
        <v>0</v>
      </c>
      <c r="C22" s="41">
        <v>0</v>
      </c>
      <c r="D22" s="41">
        <v>0</v>
      </c>
      <c r="E22" s="3"/>
      <c r="F22" s="77">
        <v>4606</v>
      </c>
      <c r="G22" s="41">
        <v>0</v>
      </c>
      <c r="H22" s="41">
        <v>0</v>
      </c>
    </row>
    <row r="23" spans="1:15" ht="12.75">
      <c r="A23" s="1" t="s">
        <v>7</v>
      </c>
      <c r="B23" s="55">
        <v>998800</v>
      </c>
      <c r="C23" s="55">
        <v>761133</v>
      </c>
      <c r="D23" s="68">
        <f>B23/C23-1</f>
        <v>0.3122542315206409</v>
      </c>
      <c r="E23" s="3"/>
      <c r="F23" s="55">
        <v>1101857</v>
      </c>
      <c r="G23" s="69">
        <v>860105</v>
      </c>
      <c r="H23" s="68">
        <f>F23/G23-1</f>
        <v>0.28107265973340456</v>
      </c>
      <c r="O23" s="2"/>
    </row>
    <row r="24" spans="1:8" ht="13.5" thickBot="1">
      <c r="A24" s="1" t="s">
        <v>8</v>
      </c>
      <c r="B24" s="78">
        <v>105147</v>
      </c>
      <c r="C24" s="78">
        <v>109464</v>
      </c>
      <c r="D24" s="68">
        <f>B24/C24-1</f>
        <v>-0.03943762332821754</v>
      </c>
      <c r="E24" s="3"/>
      <c r="F24" s="78">
        <v>134034</v>
      </c>
      <c r="G24" s="78">
        <v>148156</v>
      </c>
      <c r="H24" s="68">
        <f>F24/G24-1</f>
        <v>-0.09531844812224954</v>
      </c>
    </row>
    <row r="25" spans="1:8" ht="13.5" thickBot="1">
      <c r="A25" s="4" t="s">
        <v>9</v>
      </c>
      <c r="B25" s="43">
        <f>SUM(B7:B10)+SUM(B11:B24)</f>
        <v>110912118</v>
      </c>
      <c r="C25" s="43">
        <f>SUM(C7:C10)+SUM(C11:C24)</f>
        <v>103354985</v>
      </c>
      <c r="D25" s="44">
        <f>B25/C25-1</f>
        <v>0.07311822453459782</v>
      </c>
      <c r="E25" s="3"/>
      <c r="F25" s="43">
        <f>SUM(F7:F10)+SUM(F11:F24)</f>
        <v>115337897</v>
      </c>
      <c r="G25" s="43">
        <f>SUM(G7:G10)+SUM(G11:G24)</f>
        <v>107492397</v>
      </c>
      <c r="H25" s="45">
        <f>F25/G25-1</f>
        <v>0.07298655736554083</v>
      </c>
    </row>
    <row r="26" spans="1:4" ht="13.5" thickTop="1">
      <c r="A26" s="5"/>
      <c r="B26" s="6"/>
      <c r="C26" s="6"/>
      <c r="D26" s="7"/>
    </row>
    <row r="27" spans="1:4" ht="12.75">
      <c r="A27" s="28" t="s">
        <v>62</v>
      </c>
      <c r="B27" s="6"/>
      <c r="C27" s="6"/>
      <c r="D27" s="7"/>
    </row>
    <row r="28" spans="1:4" ht="12.75">
      <c r="A28" s="5"/>
      <c r="B28" s="6"/>
      <c r="C28" s="6"/>
      <c r="D28" s="7"/>
    </row>
    <row r="29" spans="1:8" ht="16.5" customHeight="1">
      <c r="A29" s="21"/>
      <c r="B29" s="96" t="s">
        <v>47</v>
      </c>
      <c r="C29" s="96"/>
      <c r="D29" s="97"/>
      <c r="F29" s="96" t="s">
        <v>0</v>
      </c>
      <c r="G29" s="96"/>
      <c r="H29" s="97"/>
    </row>
    <row r="30" spans="1:8" ht="12.75">
      <c r="A30" s="22" t="s">
        <v>61</v>
      </c>
      <c r="B30" s="98">
        <v>44377</v>
      </c>
      <c r="C30" s="98">
        <v>44196</v>
      </c>
      <c r="D30" s="22" t="s">
        <v>73</v>
      </c>
      <c r="F30" s="98">
        <v>44377</v>
      </c>
      <c r="G30" s="98">
        <v>44196</v>
      </c>
      <c r="H30" s="22" t="s">
        <v>74</v>
      </c>
    </row>
    <row r="31" spans="1:8" ht="12.75">
      <c r="A31" s="33" t="s">
        <v>1</v>
      </c>
      <c r="B31" s="99"/>
      <c r="C31" s="99"/>
      <c r="D31" s="27" t="s">
        <v>66</v>
      </c>
      <c r="F31" s="99"/>
      <c r="G31" s="99"/>
      <c r="H31" s="27" t="s">
        <v>66</v>
      </c>
    </row>
    <row r="32" spans="1:8" ht="12.75">
      <c r="A32" s="79" t="s">
        <v>53</v>
      </c>
      <c r="B32" s="55">
        <v>28037</v>
      </c>
      <c r="C32" s="55">
        <v>34817</v>
      </c>
      <c r="D32" s="68">
        <f>B32/C32-1</f>
        <v>-0.1947324582818738</v>
      </c>
      <c r="E32" s="3"/>
      <c r="F32" s="55">
        <v>28037</v>
      </c>
      <c r="G32" s="69">
        <v>34817</v>
      </c>
      <c r="H32" s="68">
        <f>F32/G32-1</f>
        <v>-0.1947324582818738</v>
      </c>
    </row>
    <row r="33" spans="1:8" ht="12.75">
      <c r="A33" s="79" t="s">
        <v>10</v>
      </c>
      <c r="B33" s="55">
        <v>763242</v>
      </c>
      <c r="C33" s="55">
        <v>311822</v>
      </c>
      <c r="D33" s="68">
        <f aca="true" t="shared" si="2" ref="D33:D43">B33/C33-1</f>
        <v>1.4476848971528629</v>
      </c>
      <c r="E33" s="3"/>
      <c r="F33" s="55">
        <v>770462</v>
      </c>
      <c r="G33" s="55">
        <v>318944</v>
      </c>
      <c r="H33" s="68">
        <f>F33/G33-1</f>
        <v>1.4156654459717068</v>
      </c>
    </row>
    <row r="34" spans="1:8" ht="12.75">
      <c r="A34" s="79" t="s">
        <v>11</v>
      </c>
      <c r="B34" s="55">
        <v>94406315</v>
      </c>
      <c r="C34" s="55">
        <v>88297146</v>
      </c>
      <c r="D34" s="68">
        <f t="shared" si="2"/>
        <v>0.06918874818445442</v>
      </c>
      <c r="E34" s="3"/>
      <c r="F34" s="55">
        <v>97165845</v>
      </c>
      <c r="G34" s="55">
        <v>90942415</v>
      </c>
      <c r="H34" s="68">
        <f>F34/G34-1</f>
        <v>0.06843264498749013</v>
      </c>
    </row>
    <row r="35" spans="1:8" ht="12.75">
      <c r="A35" s="66" t="s">
        <v>12</v>
      </c>
      <c r="B35" s="55">
        <v>1261760</v>
      </c>
      <c r="C35" s="55">
        <v>1176066</v>
      </c>
      <c r="D35" s="68">
        <f t="shared" si="2"/>
        <v>0.07286495825914541</v>
      </c>
      <c r="E35" s="3"/>
      <c r="F35" s="55">
        <v>1675101</v>
      </c>
      <c r="G35" s="55">
        <v>1691668</v>
      </c>
      <c r="H35" s="68">
        <f>F35/G35-1</f>
        <v>-0.009793292773759399</v>
      </c>
    </row>
    <row r="36" spans="1:8" ht="12.75">
      <c r="A36" s="17" t="s">
        <v>13</v>
      </c>
      <c r="B36" s="55">
        <v>1689738</v>
      </c>
      <c r="C36" s="55">
        <v>1664464</v>
      </c>
      <c r="D36" s="68">
        <f t="shared" si="2"/>
        <v>0.015184467792634715</v>
      </c>
      <c r="E36" s="3"/>
      <c r="F36" s="55">
        <v>1692882</v>
      </c>
      <c r="G36" s="55">
        <v>1667761</v>
      </c>
      <c r="H36" s="68">
        <f>F36/G36-1</f>
        <v>0.015062709824729126</v>
      </c>
    </row>
    <row r="37" spans="1:8" ht="12.75">
      <c r="A37" s="79" t="s">
        <v>14</v>
      </c>
      <c r="B37" s="55">
        <v>103070</v>
      </c>
      <c r="C37" s="41">
        <v>0</v>
      </c>
      <c r="D37" s="68" t="s">
        <v>50</v>
      </c>
      <c r="E37" s="3"/>
      <c r="F37" s="55">
        <v>106722</v>
      </c>
      <c r="G37" s="41">
        <v>0</v>
      </c>
      <c r="H37" s="68" t="s">
        <v>50</v>
      </c>
    </row>
    <row r="38" spans="1:8" ht="12.75">
      <c r="A38" s="79" t="s">
        <v>54</v>
      </c>
      <c r="B38" s="55">
        <v>31430</v>
      </c>
      <c r="C38" s="55">
        <v>85665</v>
      </c>
      <c r="D38" s="68">
        <f t="shared" si="2"/>
        <v>-0.6331057024455728</v>
      </c>
      <c r="E38" s="3"/>
      <c r="F38" s="41">
        <v>0</v>
      </c>
      <c r="G38" s="55">
        <v>55015</v>
      </c>
      <c r="H38" s="68" t="s">
        <v>50</v>
      </c>
    </row>
    <row r="39" spans="1:8" ht="12.75">
      <c r="A39" s="79" t="s">
        <v>15</v>
      </c>
      <c r="B39" s="55">
        <v>589204</v>
      </c>
      <c r="C39" s="55">
        <v>589237</v>
      </c>
      <c r="D39" s="68">
        <f>B39/C39-1</f>
        <v>-5.6004629716110976E-05</v>
      </c>
      <c r="E39" s="3"/>
      <c r="F39" s="55">
        <v>622436</v>
      </c>
      <c r="G39" s="55">
        <v>615952</v>
      </c>
      <c r="H39" s="68">
        <f>F39/G39-1</f>
        <v>0.010526794295659503</v>
      </c>
    </row>
    <row r="40" spans="1:8" ht="12.75">
      <c r="A40" s="79" t="s">
        <v>48</v>
      </c>
      <c r="B40" s="55">
        <v>675130</v>
      </c>
      <c r="C40" s="55">
        <v>709269</v>
      </c>
      <c r="D40" s="68">
        <f t="shared" si="2"/>
        <v>-0.04813265488834284</v>
      </c>
      <c r="E40" s="3"/>
      <c r="F40" s="55">
        <v>429311</v>
      </c>
      <c r="G40" s="55">
        <v>454792</v>
      </c>
      <c r="H40" s="68">
        <f>F40/G40-1</f>
        <v>-0.05602781051557637</v>
      </c>
    </row>
    <row r="41" spans="1:8" ht="12.75">
      <c r="A41" s="1" t="s">
        <v>16</v>
      </c>
      <c r="B41" s="55">
        <v>1045550</v>
      </c>
      <c r="C41" s="55">
        <v>907681</v>
      </c>
      <c r="D41" s="68">
        <f t="shared" si="2"/>
        <v>0.15189146847846335</v>
      </c>
      <c r="E41" s="3"/>
      <c r="F41" s="55">
        <v>1509466</v>
      </c>
      <c r="G41" s="55">
        <v>1210316</v>
      </c>
      <c r="H41" s="68">
        <f>F41/G41-1</f>
        <v>0.2471668555980422</v>
      </c>
    </row>
    <row r="42" spans="1:8" ht="13.5" thickBot="1">
      <c r="A42" s="1" t="s">
        <v>17</v>
      </c>
      <c r="B42" s="78">
        <v>71118</v>
      </c>
      <c r="C42" s="78">
        <v>55949</v>
      </c>
      <c r="D42" s="68">
        <f t="shared" si="2"/>
        <v>0.27112191460079726</v>
      </c>
      <c r="E42" s="3"/>
      <c r="F42" s="78">
        <v>98033</v>
      </c>
      <c r="G42" s="80">
        <v>86359</v>
      </c>
      <c r="H42" s="68">
        <f>F42/G42-1</f>
        <v>0.1351798886045461</v>
      </c>
    </row>
    <row r="43" spans="1:8" ht="13.5" thickBot="1">
      <c r="A43" s="81" t="s">
        <v>18</v>
      </c>
      <c r="B43" s="82">
        <f>SUM(B32:B42)</f>
        <v>100664594</v>
      </c>
      <c r="C43" s="82">
        <f>SUM(C32:C42)</f>
        <v>93832116</v>
      </c>
      <c r="D43" s="45">
        <f t="shared" si="2"/>
        <v>0.07281598552035207</v>
      </c>
      <c r="E43" s="3"/>
      <c r="F43" s="82">
        <f>SUM(F32:F42)</f>
        <v>104098295</v>
      </c>
      <c r="G43" s="82">
        <f>SUM(G32:G42)</f>
        <v>97078039</v>
      </c>
      <c r="H43" s="45">
        <f>F43/G43-1</f>
        <v>0.07231559343715221</v>
      </c>
    </row>
    <row r="44" spans="1:5" ht="13.5" thickTop="1">
      <c r="A44" s="83"/>
      <c r="B44" s="84"/>
      <c r="C44" s="84"/>
      <c r="D44" s="85"/>
      <c r="E44" s="3"/>
    </row>
    <row r="45" spans="1:5" ht="12.75">
      <c r="A45" s="86" t="s">
        <v>19</v>
      </c>
      <c r="B45" s="87"/>
      <c r="C45" s="87"/>
      <c r="D45" s="26"/>
      <c r="E45" s="3"/>
    </row>
    <row r="46" spans="1:8" ht="12.75">
      <c r="A46" s="79" t="s">
        <v>20</v>
      </c>
      <c r="B46" s="55">
        <v>5824201</v>
      </c>
      <c r="C46" s="55">
        <v>5824201</v>
      </c>
      <c r="D46" s="41">
        <f aca="true" t="shared" si="3" ref="D46:D53">B46/C46-1</f>
        <v>0</v>
      </c>
      <c r="E46" s="3"/>
      <c r="F46" s="55">
        <v>5824201</v>
      </c>
      <c r="G46" s="55">
        <v>5824201</v>
      </c>
      <c r="H46" s="41">
        <v>0</v>
      </c>
    </row>
    <row r="47" spans="1:8" ht="12.75">
      <c r="A47" s="66" t="s">
        <v>21</v>
      </c>
      <c r="B47" s="63">
        <v>-58150</v>
      </c>
      <c r="C47" s="41">
        <v>0</v>
      </c>
      <c r="D47" s="41">
        <v>0</v>
      </c>
      <c r="E47" s="3"/>
      <c r="F47" s="55">
        <v>-73437</v>
      </c>
      <c r="G47" s="55">
        <v>-15287</v>
      </c>
      <c r="H47" s="68">
        <f aca="true" t="shared" si="4" ref="H47:H55">F47/G47-1</f>
        <v>3.8038856544776607</v>
      </c>
    </row>
    <row r="48" spans="1:8" ht="12.75">
      <c r="A48" s="79" t="s">
        <v>22</v>
      </c>
      <c r="B48" s="55">
        <v>28614</v>
      </c>
      <c r="C48" s="55">
        <v>28614</v>
      </c>
      <c r="D48" s="41">
        <f t="shared" si="3"/>
        <v>0</v>
      </c>
      <c r="E48" s="3"/>
      <c r="F48" s="55">
        <v>31235</v>
      </c>
      <c r="G48" s="55">
        <v>31235</v>
      </c>
      <c r="H48" s="41">
        <f t="shared" si="4"/>
        <v>0</v>
      </c>
    </row>
    <row r="49" spans="1:8" ht="12.75">
      <c r="A49" s="66" t="s">
        <v>23</v>
      </c>
      <c r="B49" s="55">
        <v>3354471</v>
      </c>
      <c r="C49" s="55">
        <v>2366533</v>
      </c>
      <c r="D49" s="68">
        <f t="shared" si="3"/>
        <v>0.41746216934224023</v>
      </c>
      <c r="E49" s="3"/>
      <c r="F49" s="55">
        <v>3936656</v>
      </c>
      <c r="G49" s="55">
        <v>2858479</v>
      </c>
      <c r="H49" s="68">
        <f t="shared" si="4"/>
        <v>0.3771855591732527</v>
      </c>
    </row>
    <row r="50" spans="1:8" s="64" customFormat="1" ht="12.75">
      <c r="A50" s="66" t="s">
        <v>78</v>
      </c>
      <c r="B50" s="55">
        <v>41273</v>
      </c>
      <c r="C50" s="55">
        <v>48517</v>
      </c>
      <c r="D50" s="68">
        <f t="shared" si="3"/>
        <v>-0.1493084898076963</v>
      </c>
      <c r="E50" s="3"/>
      <c r="F50" s="55">
        <v>38381</v>
      </c>
      <c r="G50" s="55">
        <v>45625</v>
      </c>
      <c r="H50" s="68">
        <f t="shared" si="4"/>
        <v>-0.15877260273972604</v>
      </c>
    </row>
    <row r="51" spans="1:8" s="64" customFormat="1" ht="12.75">
      <c r="A51" s="66" t="s">
        <v>79</v>
      </c>
      <c r="B51" s="55">
        <v>320669</v>
      </c>
      <c r="C51" s="55">
        <v>518558</v>
      </c>
      <c r="D51" s="68">
        <f t="shared" si="3"/>
        <v>-0.3816140142472009</v>
      </c>
      <c r="E51" s="3"/>
      <c r="F51" s="55">
        <v>321681</v>
      </c>
      <c r="G51" s="55">
        <v>517335</v>
      </c>
      <c r="H51" s="68">
        <f t="shared" si="4"/>
        <v>-0.3781959465336774</v>
      </c>
    </row>
    <row r="52" spans="1:8" s="64" customFormat="1" ht="12.75">
      <c r="A52" s="79" t="s">
        <v>24</v>
      </c>
      <c r="B52" s="55">
        <v>736446</v>
      </c>
      <c r="C52" s="55">
        <v>736446</v>
      </c>
      <c r="D52" s="68">
        <f t="shared" si="3"/>
        <v>0</v>
      </c>
      <c r="E52" s="3"/>
      <c r="F52" s="55">
        <v>761035</v>
      </c>
      <c r="G52" s="55">
        <v>759715</v>
      </c>
      <c r="H52" s="68">
        <f t="shared" si="4"/>
        <v>0.0017374936653877793</v>
      </c>
    </row>
    <row r="53" spans="1:8" ht="13.5" thickBot="1">
      <c r="A53" s="81" t="s">
        <v>25</v>
      </c>
      <c r="B53" s="88">
        <f>SUM(B46:B52)</f>
        <v>10247524</v>
      </c>
      <c r="C53" s="88">
        <f>SUM(C46:C52)</f>
        <v>9522869</v>
      </c>
      <c r="D53" s="46">
        <f t="shared" si="3"/>
        <v>0.076096289889108</v>
      </c>
      <c r="E53" s="3"/>
      <c r="F53" s="88">
        <f>SUM(F46:F52)</f>
        <v>10839752</v>
      </c>
      <c r="G53" s="88">
        <f>SUM(G46:G52)</f>
        <v>10021303</v>
      </c>
      <c r="H53" s="46">
        <f t="shared" si="4"/>
        <v>0.08167091644669355</v>
      </c>
    </row>
    <row r="54" spans="1:8" ht="12.75">
      <c r="A54" s="66" t="s">
        <v>55</v>
      </c>
      <c r="B54" s="41">
        <v>0</v>
      </c>
      <c r="C54" s="41">
        <v>0</v>
      </c>
      <c r="D54" s="41">
        <v>0</v>
      </c>
      <c r="E54" s="3"/>
      <c r="F54" s="55">
        <v>399850</v>
      </c>
      <c r="G54" s="55">
        <v>393055</v>
      </c>
      <c r="H54" s="68">
        <f t="shared" si="4"/>
        <v>0.017287656943684837</v>
      </c>
    </row>
    <row r="55" spans="1:10" ht="13.5" thickBot="1">
      <c r="A55" s="81" t="s">
        <v>26</v>
      </c>
      <c r="B55" s="82">
        <f>B53+B43+B54</f>
        <v>110912118</v>
      </c>
      <c r="C55" s="82">
        <f>C53+C43+C54</f>
        <v>103354985</v>
      </c>
      <c r="D55" s="47">
        <f>B55/C55-1</f>
        <v>0.07311822453459782</v>
      </c>
      <c r="E55" s="3"/>
      <c r="F55" s="82">
        <f>F53+F43+F54</f>
        <v>115337897</v>
      </c>
      <c r="G55" s="82">
        <f>G53+G43+G54</f>
        <v>107492397</v>
      </c>
      <c r="H55" s="47">
        <f t="shared" si="4"/>
        <v>0.07298655736554083</v>
      </c>
      <c r="J55" s="3"/>
    </row>
    <row r="56" ht="13.5" thickTop="1"/>
    <row r="57" spans="1:3" ht="12.75">
      <c r="A57" s="29" t="s">
        <v>56</v>
      </c>
      <c r="B57" s="3"/>
      <c r="C57" s="3"/>
    </row>
    <row r="58" spans="1:4" ht="12.75">
      <c r="A58" s="40" t="s">
        <v>82</v>
      </c>
      <c r="B58" s="3"/>
      <c r="C58" s="3"/>
      <c r="D58" s="3"/>
    </row>
    <row r="59" spans="2:3" ht="12.75">
      <c r="B59" s="3"/>
      <c r="C59" s="3"/>
    </row>
    <row r="60" spans="1:8" ht="36.75" customHeight="1">
      <c r="A60" s="34" t="s">
        <v>42</v>
      </c>
      <c r="C60" s="32"/>
      <c r="F60" s="102" t="s">
        <v>69</v>
      </c>
      <c r="G60" s="103"/>
      <c r="H60" s="103"/>
    </row>
    <row r="61" spans="1:8" ht="12.75">
      <c r="A61" s="31" t="s">
        <v>43</v>
      </c>
      <c r="C61" s="32"/>
      <c r="F61" s="100" t="s">
        <v>44</v>
      </c>
      <c r="G61" s="101"/>
      <c r="H61" s="101"/>
    </row>
  </sheetData>
  <sheetProtection password="E73A" sheet="1" objects="1" scenarios="1"/>
  <mergeCells count="16">
    <mergeCell ref="F61:H61"/>
    <mergeCell ref="G30:G31"/>
    <mergeCell ref="B29:D29"/>
    <mergeCell ref="B30:B31"/>
    <mergeCell ref="C30:C31"/>
    <mergeCell ref="F30:F31"/>
    <mergeCell ref="F60:H60"/>
    <mergeCell ref="A1:D1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62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="95" zoomScaleNormal="95" zoomScalePageLayoutView="0" workbookViewId="0" topLeftCell="A1">
      <selection activeCell="A14" sqref="A14"/>
    </sheetView>
  </sheetViews>
  <sheetFormatPr defaultColWidth="9.140625" defaultRowHeight="12.75"/>
  <cols>
    <col min="1" max="1" width="66.140625" style="9" customWidth="1"/>
    <col min="2" max="2" width="13.28125" style="9" customWidth="1"/>
    <col min="3" max="3" width="15.57421875" style="9" customWidth="1"/>
    <col min="4" max="4" width="12.421875" style="9" customWidth="1"/>
    <col min="5" max="5" width="4.7109375" style="9" customWidth="1"/>
    <col min="6" max="6" width="13.421875" style="9" customWidth="1"/>
    <col min="7" max="8" width="13.00390625" style="9" customWidth="1"/>
    <col min="9" max="9" width="7.28125" style="9" bestFit="1" customWidth="1"/>
    <col min="10" max="10" width="5.140625" style="9" bestFit="1" customWidth="1"/>
    <col min="11" max="16384" width="9.140625" style="9" customWidth="1"/>
  </cols>
  <sheetData>
    <row r="1" ht="12.75">
      <c r="A1" s="25" t="s">
        <v>72</v>
      </c>
    </row>
    <row r="4" spans="1:8" ht="15" customHeight="1">
      <c r="A4" s="8"/>
      <c r="B4" s="111" t="s">
        <v>47</v>
      </c>
      <c r="C4" s="95"/>
      <c r="D4" s="95"/>
      <c r="F4" s="96" t="s">
        <v>0</v>
      </c>
      <c r="G4" s="96"/>
      <c r="H4" s="97"/>
    </row>
    <row r="5" spans="1:8" ht="12.75">
      <c r="A5" s="107" t="s">
        <v>27</v>
      </c>
      <c r="B5" s="109">
        <v>44377</v>
      </c>
      <c r="C5" s="109">
        <v>44012</v>
      </c>
      <c r="D5" s="10" t="s">
        <v>73</v>
      </c>
      <c r="F5" s="109">
        <v>44377</v>
      </c>
      <c r="G5" s="109">
        <v>44012</v>
      </c>
      <c r="H5" s="10" t="s">
        <v>73</v>
      </c>
    </row>
    <row r="6" spans="1:8" ht="13.5" thickBot="1">
      <c r="A6" s="108"/>
      <c r="B6" s="110"/>
      <c r="C6" s="110"/>
      <c r="D6" s="11" t="s">
        <v>75</v>
      </c>
      <c r="F6" s="110"/>
      <c r="G6" s="110"/>
      <c r="H6" s="11" t="s">
        <v>75</v>
      </c>
    </row>
    <row r="7" spans="1:8" ht="12.75">
      <c r="A7" s="12" t="s">
        <v>59</v>
      </c>
      <c r="B7" s="14">
        <v>1613819</v>
      </c>
      <c r="C7" s="14">
        <v>1621956</v>
      </c>
      <c r="D7" s="48">
        <f>B7/C7-1</f>
        <v>-0.0050167822061757406</v>
      </c>
      <c r="E7" s="14"/>
      <c r="F7" s="14">
        <v>1754907</v>
      </c>
      <c r="G7" s="14">
        <v>1761762</v>
      </c>
      <c r="H7" s="48">
        <f aca="true" t="shared" si="0" ref="H7:H25">F7/G7-1</f>
        <v>-0.003890990951104678</v>
      </c>
    </row>
    <row r="8" spans="1:8" ht="12.75">
      <c r="A8" s="12" t="s">
        <v>63</v>
      </c>
      <c r="B8" s="49">
        <v>4764</v>
      </c>
      <c r="C8" s="49">
        <v>5099</v>
      </c>
      <c r="D8" s="48">
        <f aca="true" t="shared" si="1" ref="D8:D25">B8/C8-1</f>
        <v>-0.06569915669739168</v>
      </c>
      <c r="E8" s="14"/>
      <c r="F8" s="55">
        <v>56815</v>
      </c>
      <c r="G8" s="55">
        <v>52098</v>
      </c>
      <c r="H8" s="48">
        <f t="shared" si="0"/>
        <v>0.09054090368152323</v>
      </c>
    </row>
    <row r="9" spans="1:8" ht="12.75">
      <c r="A9" s="12" t="s">
        <v>83</v>
      </c>
      <c r="B9" s="14">
        <v>-258255</v>
      </c>
      <c r="C9" s="14">
        <v>-331402</v>
      </c>
      <c r="D9" s="48">
        <f t="shared" si="1"/>
        <v>-0.22071985081562573</v>
      </c>
      <c r="E9" s="14"/>
      <c r="F9" s="14">
        <v>-282058</v>
      </c>
      <c r="G9" s="14">
        <v>-360095</v>
      </c>
      <c r="H9" s="48">
        <f t="shared" si="0"/>
        <v>-0.2167122564878713</v>
      </c>
    </row>
    <row r="10" spans="1:8" ht="12.75">
      <c r="A10" s="12" t="s">
        <v>64</v>
      </c>
      <c r="B10" s="14">
        <v>-3351</v>
      </c>
      <c r="C10" s="14">
        <v>-624</v>
      </c>
      <c r="D10" s="48">
        <f t="shared" si="1"/>
        <v>4.3701923076923075</v>
      </c>
      <c r="E10" s="14"/>
      <c r="F10" s="14">
        <v>-649</v>
      </c>
      <c r="G10" s="14">
        <v>-729</v>
      </c>
      <c r="H10" s="48">
        <f t="shared" si="0"/>
        <v>-0.10973936899862824</v>
      </c>
    </row>
    <row r="11" spans="1:8" ht="12.75">
      <c r="A11" s="18" t="s">
        <v>28</v>
      </c>
      <c r="B11" s="50">
        <f>SUM(B7:B10)</f>
        <v>1356977</v>
      </c>
      <c r="C11" s="50">
        <f>SUM(C7:C10)</f>
        <v>1295029</v>
      </c>
      <c r="D11" s="51">
        <f t="shared" si="1"/>
        <v>0.04783522222282288</v>
      </c>
      <c r="E11" s="14"/>
      <c r="F11" s="50">
        <f>SUM(F7:F10)</f>
        <v>1529015</v>
      </c>
      <c r="G11" s="50">
        <f>SUM(G7:G10)</f>
        <v>1453036</v>
      </c>
      <c r="H11" s="51">
        <f t="shared" si="0"/>
        <v>0.052289826267208905</v>
      </c>
    </row>
    <row r="12" spans="1:8" ht="12.75">
      <c r="A12" s="12" t="s">
        <v>29</v>
      </c>
      <c r="B12" s="14">
        <v>562773</v>
      </c>
      <c r="C12" s="14">
        <v>452317</v>
      </c>
      <c r="D12" s="48">
        <f t="shared" si="1"/>
        <v>0.2442004169642087</v>
      </c>
      <c r="E12" s="14"/>
      <c r="F12" s="14">
        <v>654149</v>
      </c>
      <c r="G12" s="14">
        <v>525444</v>
      </c>
      <c r="H12" s="48">
        <f t="shared" si="0"/>
        <v>0.24494522727445744</v>
      </c>
    </row>
    <row r="13" spans="1:8" ht="12.75">
      <c r="A13" s="12" t="s">
        <v>30</v>
      </c>
      <c r="B13" s="14">
        <v>-180605</v>
      </c>
      <c r="C13" s="14">
        <v>-152567</v>
      </c>
      <c r="D13" s="48">
        <f t="shared" si="1"/>
        <v>0.18377499721433854</v>
      </c>
      <c r="E13" s="14"/>
      <c r="F13" s="14">
        <v>-207161</v>
      </c>
      <c r="G13" s="14">
        <v>-173616</v>
      </c>
      <c r="H13" s="48">
        <f t="shared" si="0"/>
        <v>0.19321375910054384</v>
      </c>
    </row>
    <row r="14" spans="1:9" ht="12.75">
      <c r="A14" s="19" t="s">
        <v>31</v>
      </c>
      <c r="B14" s="52">
        <f>SUM(B12:B13)</f>
        <v>382168</v>
      </c>
      <c r="C14" s="52">
        <f>SUM(C12:C13)</f>
        <v>299750</v>
      </c>
      <c r="D14" s="51">
        <f t="shared" si="1"/>
        <v>0.2749557964970808</v>
      </c>
      <c r="E14" s="14"/>
      <c r="F14" s="52">
        <f>SUM(F12:F13)</f>
        <v>446988</v>
      </c>
      <c r="G14" s="52">
        <f>SUM(G12:G13)</f>
        <v>351828</v>
      </c>
      <c r="H14" s="51">
        <f t="shared" si="0"/>
        <v>0.2704730720693065</v>
      </c>
      <c r="I14" s="9" t="s">
        <v>32</v>
      </c>
    </row>
    <row r="15" spans="1:8" ht="12.75">
      <c r="A15" s="20" t="s">
        <v>33</v>
      </c>
      <c r="B15" s="14">
        <v>203823</v>
      </c>
      <c r="C15" s="14">
        <v>138720</v>
      </c>
      <c r="D15" s="48">
        <f t="shared" si="1"/>
        <v>0.46931228373702427</v>
      </c>
      <c r="E15" s="14"/>
      <c r="F15" s="14">
        <v>261620</v>
      </c>
      <c r="G15" s="14">
        <v>127639</v>
      </c>
      <c r="H15" s="48">
        <f t="shared" si="0"/>
        <v>1.049687007889438</v>
      </c>
    </row>
    <row r="16" spans="1:8" ht="30" customHeight="1">
      <c r="A16" s="62" t="s">
        <v>67</v>
      </c>
      <c r="B16" s="14">
        <v>127389</v>
      </c>
      <c r="C16" s="14">
        <v>137324</v>
      </c>
      <c r="D16" s="35">
        <f t="shared" si="1"/>
        <v>-0.07234714980629753</v>
      </c>
      <c r="E16" s="14"/>
      <c r="F16" s="14">
        <v>129350</v>
      </c>
      <c r="G16" s="14">
        <v>137337</v>
      </c>
      <c r="H16" s="35">
        <f t="shared" si="0"/>
        <v>-0.058156214275832396</v>
      </c>
    </row>
    <row r="17" spans="1:8" ht="26.25">
      <c r="A17" s="62" t="s">
        <v>68</v>
      </c>
      <c r="B17" s="14">
        <v>93140</v>
      </c>
      <c r="C17" s="14">
        <v>1448</v>
      </c>
      <c r="D17" s="35">
        <f t="shared" si="1"/>
        <v>63.32320441988951</v>
      </c>
      <c r="E17" s="14"/>
      <c r="F17" s="14">
        <v>54679</v>
      </c>
      <c r="G17" s="14">
        <v>34595</v>
      </c>
      <c r="H17" s="35">
        <f t="shared" si="0"/>
        <v>0.5805463217227924</v>
      </c>
    </row>
    <row r="18" spans="1:8" ht="12.75">
      <c r="A18" s="20" t="s">
        <v>84</v>
      </c>
      <c r="B18" s="14">
        <v>-82022</v>
      </c>
      <c r="C18" s="14">
        <v>-69795</v>
      </c>
      <c r="D18" s="48">
        <f t="shared" si="1"/>
        <v>0.17518446880149008</v>
      </c>
      <c r="E18" s="14"/>
      <c r="F18" s="14">
        <v>-88376</v>
      </c>
      <c r="G18" s="14">
        <v>-72751</v>
      </c>
      <c r="H18" s="48">
        <f t="shared" si="0"/>
        <v>0.2147736800868716</v>
      </c>
    </row>
    <row r="19" spans="1:8" ht="12.75">
      <c r="A19" s="20" t="s">
        <v>34</v>
      </c>
      <c r="B19" s="14">
        <v>88431</v>
      </c>
      <c r="C19" s="14">
        <v>55689</v>
      </c>
      <c r="D19" s="48">
        <f t="shared" si="1"/>
        <v>0.5879437590906642</v>
      </c>
      <c r="E19" s="14"/>
      <c r="F19" s="14">
        <v>76735</v>
      </c>
      <c r="G19" s="14">
        <v>64210</v>
      </c>
      <c r="H19" s="48">
        <f t="shared" si="0"/>
        <v>0.19506307428749414</v>
      </c>
    </row>
    <row r="20" spans="1:8" ht="13.5" thickBot="1">
      <c r="A20" s="18" t="s">
        <v>35</v>
      </c>
      <c r="B20" s="53">
        <f>SUM(B14:B19)+B11</f>
        <v>2169906</v>
      </c>
      <c r="C20" s="53">
        <f>SUM(C14:C19)+C11</f>
        <v>1858165</v>
      </c>
      <c r="D20" s="54">
        <f t="shared" si="1"/>
        <v>0.16776820142452364</v>
      </c>
      <c r="E20" s="14"/>
      <c r="F20" s="53">
        <f>SUM(F14:F19)+F11</f>
        <v>2410011</v>
      </c>
      <c r="G20" s="53">
        <f>SUM(G14:G19)+G11</f>
        <v>2095894</v>
      </c>
      <c r="H20" s="54">
        <f t="shared" si="0"/>
        <v>0.14987256034894902</v>
      </c>
    </row>
    <row r="21" spans="1:8" s="65" customFormat="1" ht="27" thickTop="1">
      <c r="A21" s="62" t="s">
        <v>76</v>
      </c>
      <c r="B21" s="89">
        <v>-120672</v>
      </c>
      <c r="C21" s="89">
        <v>-273056</v>
      </c>
      <c r="D21" s="90">
        <f>B21/C21-1</f>
        <v>-0.5580686745575999</v>
      </c>
      <c r="E21" s="14"/>
      <c r="F21" s="14">
        <v>-113051</v>
      </c>
      <c r="G21" s="14">
        <v>-299260</v>
      </c>
      <c r="H21" s="91">
        <f>F21/G21-1</f>
        <v>-0.6222315043774644</v>
      </c>
    </row>
    <row r="22" spans="1:8" ht="12.75">
      <c r="A22" s="20" t="s">
        <v>36</v>
      </c>
      <c r="B22" s="55">
        <v>-580562</v>
      </c>
      <c r="C22" s="55">
        <v>-482450</v>
      </c>
      <c r="D22" s="48">
        <f t="shared" si="1"/>
        <v>0.20336200642553637</v>
      </c>
      <c r="E22" s="14"/>
      <c r="F22" s="55">
        <v>-650715</v>
      </c>
      <c r="G22" s="55">
        <v>-545503</v>
      </c>
      <c r="H22" s="48">
        <f t="shared" si="0"/>
        <v>0.19287153324546336</v>
      </c>
    </row>
    <row r="23" spans="1:9" ht="12.75">
      <c r="A23" s="20" t="s">
        <v>37</v>
      </c>
      <c r="B23" s="55">
        <v>-173815</v>
      </c>
      <c r="C23" s="55">
        <v>-146796</v>
      </c>
      <c r="D23" s="48">
        <f t="shared" si="1"/>
        <v>0.18405814872339854</v>
      </c>
      <c r="E23" s="14"/>
      <c r="F23" s="55">
        <v>-178035</v>
      </c>
      <c r="G23" s="55">
        <v>-158784</v>
      </c>
      <c r="H23" s="48">
        <f t="shared" si="0"/>
        <v>0.12124017533252718</v>
      </c>
      <c r="I23" s="14"/>
    </row>
    <row r="24" spans="1:8" ht="13.5" thickBot="1">
      <c r="A24" s="15" t="s">
        <v>38</v>
      </c>
      <c r="B24" s="56">
        <v>-258721</v>
      </c>
      <c r="C24" s="57">
        <v>-255307</v>
      </c>
      <c r="D24" s="48">
        <f t="shared" si="1"/>
        <v>0.01337213629081857</v>
      </c>
      <c r="E24" s="14"/>
      <c r="F24" s="56">
        <v>-303928</v>
      </c>
      <c r="G24" s="57">
        <v>-297064</v>
      </c>
      <c r="H24" s="48">
        <f t="shared" si="0"/>
        <v>0.023106132011956992</v>
      </c>
    </row>
    <row r="25" spans="1:8" ht="13.5" thickBot="1">
      <c r="A25" s="18" t="s">
        <v>39</v>
      </c>
      <c r="B25" s="58">
        <f>B24+B23+B22+B21</f>
        <v>-1133770</v>
      </c>
      <c r="C25" s="58">
        <f>C24+C23+C22+C21</f>
        <v>-1157609</v>
      </c>
      <c r="D25" s="59">
        <f t="shared" si="1"/>
        <v>-0.020593309139787297</v>
      </c>
      <c r="E25" s="14"/>
      <c r="F25" s="58">
        <f>F24+F23+F22+F21</f>
        <v>-1245729</v>
      </c>
      <c r="G25" s="58">
        <f>G24+G23+G22+G21</f>
        <v>-1300611</v>
      </c>
      <c r="H25" s="59">
        <f t="shared" si="0"/>
        <v>-0.04219709044441422</v>
      </c>
    </row>
    <row r="26" spans="1:8" ht="12" customHeight="1" thickTop="1">
      <c r="A26" s="15"/>
      <c r="B26" s="16"/>
      <c r="C26" s="16"/>
      <c r="D26" s="13"/>
      <c r="E26" s="14"/>
      <c r="F26" s="16"/>
      <c r="G26" s="16"/>
      <c r="H26" s="13"/>
    </row>
    <row r="27" spans="1:8" ht="12.75">
      <c r="A27" s="18" t="s">
        <v>40</v>
      </c>
      <c r="B27" s="60">
        <f>B20+B25</f>
        <v>1036136</v>
      </c>
      <c r="C27" s="60">
        <f>C20+C25</f>
        <v>700556</v>
      </c>
      <c r="D27" s="51">
        <f>B27/C27-1</f>
        <v>0.4790195216370996</v>
      </c>
      <c r="E27" s="14"/>
      <c r="F27" s="60">
        <f>F20+F25</f>
        <v>1164282</v>
      </c>
      <c r="G27" s="60">
        <f>G20+G25</f>
        <v>795283</v>
      </c>
      <c r="H27" s="51">
        <f>F27/G27-1</f>
        <v>0.4639845187184939</v>
      </c>
    </row>
    <row r="28" spans="1:8" ht="13.5" thickBot="1">
      <c r="A28" s="20" t="s">
        <v>60</v>
      </c>
      <c r="B28" s="56">
        <v>-135101</v>
      </c>
      <c r="C28" s="56">
        <v>-93143</v>
      </c>
      <c r="D28" s="48">
        <f>B28/C28-1</f>
        <v>0.45046863425056105</v>
      </c>
      <c r="E28" s="14"/>
      <c r="F28" s="14">
        <v>-148790</v>
      </c>
      <c r="G28" s="14">
        <v>-105220</v>
      </c>
      <c r="H28" s="48">
        <f>F28/G28-1</f>
        <v>0.4140847747576506</v>
      </c>
    </row>
    <row r="29" spans="1:8" ht="13.5" thickBot="1">
      <c r="A29" s="19" t="s">
        <v>41</v>
      </c>
      <c r="B29" s="58">
        <f>B27+B28</f>
        <v>901035</v>
      </c>
      <c r="C29" s="58">
        <f>C27+C28</f>
        <v>607413</v>
      </c>
      <c r="D29" s="59">
        <f>B29/C29-1</f>
        <v>0.48339762237555006</v>
      </c>
      <c r="E29" s="14"/>
      <c r="F29" s="58">
        <f>F27+F28</f>
        <v>1015492</v>
      </c>
      <c r="G29" s="58">
        <f>G27+G28</f>
        <v>690063</v>
      </c>
      <c r="H29" s="59">
        <f>F29/G29-1</f>
        <v>0.47159317337692364</v>
      </c>
    </row>
    <row r="30" ht="13.5" thickTop="1"/>
    <row r="31" ht="12.75">
      <c r="C31" s="14"/>
    </row>
    <row r="32" spans="1:2" ht="12.75">
      <c r="A32" s="38" t="s">
        <v>85</v>
      </c>
      <c r="B32" s="39"/>
    </row>
    <row r="35" spans="1:8" ht="38.25" customHeight="1">
      <c r="A35" s="34" t="s">
        <v>45</v>
      </c>
      <c r="F35" s="102" t="s">
        <v>69</v>
      </c>
      <c r="G35" s="104"/>
      <c r="H35" s="104"/>
    </row>
    <row r="36" spans="1:8" ht="12.75">
      <c r="A36" s="30" t="s">
        <v>43</v>
      </c>
      <c r="F36" s="105" t="s">
        <v>44</v>
      </c>
      <c r="G36" s="106"/>
      <c r="H36" s="106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4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2021-08-20T09:09:16Z</cp:lastPrinted>
  <dcterms:created xsi:type="dcterms:W3CDTF">2019-10-07T13:12:44Z</dcterms:created>
  <dcterms:modified xsi:type="dcterms:W3CDTF">2021-11-05T07:18:43Z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diana.bidianu@btrl.ro</vt:lpwstr>
  </property>
  <property fmtid="{D5CDD505-2E9C-101B-9397-08002B2CF9AE}" pid="5" name="MSIP_Label_8e5d59b6-70e5-4090-b56a-9536dba5c905_SetDate">
    <vt:lpwstr>2019-11-25T09:46:32.9634404Z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aa769a48-90b9-47ea-83d4-864c534b25f2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