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<sst xmlns="http://schemas.openxmlformats.org/spreadsheetml/2006/main" count="110" uniqueCount="85">
  <si>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Grup</t>
  </si>
  <si>
    <t>mii lei</t>
  </si>
  <si>
    <t>Plasamente la bănci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</si>
  <si>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</si>
  <si>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</si>
  <si>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</si>
  <si>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</si>
  <si>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</si>
  <si>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</si>
  <si>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</si>
  <si>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</si>
  <si>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</si>
  <si>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</si>
  <si>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</si>
  <si>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</si>
  <si>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</si>
  <si>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</si>
  <si>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</si>
  <si>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</si>
  <si>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</si>
  <si>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</si>
  <si>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</si>
  <si>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</si>
  <si>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</si>
  <si>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</si>
  <si>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</si>
  <si>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</si>
  <si>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</si>
  <si>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</si>
  <si>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</si>
  <si>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</si>
  <si>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</si>
  <si>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</si>
  <si>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</si>
  <si>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</si>
  <si>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</si>
  <si>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</si>
  <si>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</si>
  <si>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</si>
  <si>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</si>
  <si>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</si>
  <si>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</si>
  <si>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</si>
  <si>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</si>
  <si>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</si>
  <si>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</si>
  <si>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</si>
  <si>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</si>
  <si>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</si>
  <si>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</si>
  <si>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</si>
  <si>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</si>
  <si>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</si>
  <si>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</si>
  <si>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</si>
  <si>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Vs Dec-19</t>
  </si>
  <si>
    <t>Creanțe privind impozitul amânat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</si>
  <si>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</si>
  <si>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</si>
  <si>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</si>
  <si>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</si>
  <si>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</si>
  <si>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</si>
  <si>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deținute în vederea tranzacționării, din care: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</si>
  <si>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</si>
  <si>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</si>
  <si>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</si>
  <si>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Venit net  realizat aferent activelor financiare evaluate prin rezultatul global</t>
  </si>
  <si>
    <t>Venit net realizat aferent activelor financiare evaluate obligatoriu prin profit și pierdere</t>
  </si>
  <si>
    <t xml:space="preserve">Cheltuieli nete cu ajustările pentru active, provizioane pentru alte riscuri şi angajamente de creditare </t>
  </si>
  <si>
    <t>Cheltuiala cu impozitul pe profit</t>
  </si>
  <si>
    <t>SITUAȚIA POZIȚIEI FINANCIARE</t>
  </si>
  <si>
    <t>(*) La nivel de Grup include și impactul activității de leasing</t>
  </si>
  <si>
    <t>Contribuția la Fondul de Garantare Depozite și la Fondul de Rezoluție</t>
  </si>
  <si>
    <t>DIRECTOR COORDONATOR CONTABILITATE GENERALĂ ȘI RAPORTĂRI</t>
  </si>
  <si>
    <t>Numerar şi disponibilităţi de numerar</t>
  </si>
  <si>
    <t>Alte venituri similare din dobânzi</t>
  </si>
  <si>
    <t>Alte cheltuieli similare din dobânzi</t>
  </si>
  <si>
    <t>∆  Sep-20</t>
  </si>
  <si>
    <t>SITUAŢIA CONSOLIDATĂ ȘI INDIVIDUALĂ A POZIŢIEI FINANCIARE LA 30 SEPTEMBRIE 2020</t>
  </si>
  <si>
    <t>∆ Sep-20</t>
  </si>
  <si>
    <t>Nota: Informaţiile financiare la data de 30.09.2020 nu sunt auditate și nici revizuite, iar la 31.12.2019 sunt auditate.</t>
  </si>
  <si>
    <t>CONTUL DE PROFIT ŞI PIERDERE CONSOLIDAT ȘI INDIVIDUAL LA 30 SEPTEMBRIE 2020</t>
  </si>
  <si>
    <t>vs. Sep-19</t>
  </si>
  <si>
    <r>
      <t xml:space="preserve">Nota: </t>
    </r>
    <r>
      <rPr>
        <i/>
        <sz val="9"/>
        <rFont val="Georgia"/>
        <family val="1"/>
      </rPr>
      <t>Informaţiile financiare la data de 30.09.2020 și 30.09.2019 nu sunt auditate și nici revizuite.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</si>
</sst>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0"/>
      <color indexed="63"/>
      <name val="Georgia"/>
      <family val="1"/>
    </font>
    <font>
      <b/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1" tint="0.24998000264167786"/>
      <name val="Georgia"/>
      <family val="1"/>
    </font>
    <font>
      <b/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horizontal="right" vertical="center" wrapText="1"/>
    </xf>
    <xf numFmtId="10" fontId="52" fillId="0" borderId="0" xfId="62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indent="2"/>
    </xf>
    <xf numFmtId="0" fontId="53" fillId="0" borderId="0" xfId="0" applyFont="1" applyAlignment="1">
      <alignment horizontal="justify" vertical="center" wrapText="1"/>
    </xf>
    <xf numFmtId="4" fontId="53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right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" fillId="0" borderId="0" xfId="58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0" fontId="55" fillId="0" borderId="0" xfId="58" applyFont="1" applyAlignment="1">
      <alignment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0" xfId="58" applyNumberFormat="1" applyFont="1" applyFill="1" applyBorder="1" applyAlignment="1">
      <alignment wrapText="1"/>
      <protection/>
    </xf>
    <xf numFmtId="0" fontId="52" fillId="0" borderId="0" xfId="0" applyFont="1" applyFill="1" applyAlignment="1">
      <alignment vertical="center"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2" fillId="0" borderId="0" xfId="58" applyFont="1" applyFill="1" applyAlignment="1">
      <alignment/>
      <protection/>
    </xf>
    <xf numFmtId="0" fontId="8" fillId="0" borderId="0" xfId="0" applyFont="1" applyFill="1" applyAlignment="1">
      <alignment vertical="top"/>
    </xf>
    <xf numFmtId="3" fontId="52" fillId="0" borderId="0" xfId="0" applyNumberFormat="1" applyFont="1" applyAlignment="1">
      <alignment horizontal="right" wrapText="1"/>
    </xf>
    <xf numFmtId="10" fontId="52" fillId="0" borderId="0" xfId="62" applyNumberFormat="1" applyFont="1" applyAlignment="1">
      <alignment horizontal="right" wrapText="1"/>
    </xf>
    <xf numFmtId="3" fontId="52" fillId="0" borderId="0" xfId="0" applyNumberFormat="1" applyFont="1" applyFill="1" applyAlignment="1">
      <alignment horizontal="right" wrapText="1"/>
    </xf>
    <xf numFmtId="3" fontId="52" fillId="0" borderId="0" xfId="42" applyNumberFormat="1" applyFont="1" applyAlignment="1">
      <alignment horizontal="right" wrapText="1"/>
    </xf>
    <xf numFmtId="3" fontId="52" fillId="0" borderId="0" xfId="42" applyNumberFormat="1" applyFont="1" applyFill="1" applyAlignment="1">
      <alignment horizontal="right" wrapText="1"/>
    </xf>
    <xf numFmtId="3" fontId="4" fillId="0" borderId="0" xfId="4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54" fillId="0" borderId="0" xfId="62" applyNumberFormat="1" applyFont="1" applyAlignment="1">
      <alignment horizontal="right" wrapText="1"/>
    </xf>
    <xf numFmtId="43" fontId="4" fillId="0" borderId="0" xfId="42" applyNumberFormat="1" applyFont="1" applyAlignment="1">
      <alignment horizontal="right" wrapText="1"/>
    </xf>
    <xf numFmtId="43" fontId="54" fillId="0" borderId="0" xfId="6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41" fontId="52" fillId="0" borderId="0" xfId="0" applyNumberFormat="1" applyFont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3" fillId="0" borderId="14" xfId="0" applyNumberFormat="1" applyFont="1" applyBorder="1" applyAlignment="1">
      <alignment horizontal="right" wrapText="1"/>
    </xf>
    <xf numFmtId="10" fontId="53" fillId="0" borderId="15" xfId="62" applyNumberFormat="1" applyFont="1" applyBorder="1" applyAlignment="1">
      <alignment horizontal="right" wrapText="1"/>
    </xf>
    <xf numFmtId="10" fontId="5" fillId="0" borderId="15" xfId="62" applyNumberFormat="1" applyFont="1" applyBorder="1" applyAlignment="1">
      <alignment horizontal="right" wrapText="1"/>
    </xf>
    <xf numFmtId="3" fontId="53" fillId="0" borderId="11" xfId="0" applyNumberFormat="1" applyFont="1" applyBorder="1" applyAlignment="1">
      <alignment horizontal="right" wrapText="1"/>
    </xf>
    <xf numFmtId="10" fontId="53" fillId="0" borderId="11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3" fillId="0" borderId="14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165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2" fillId="0" borderId="0" xfId="58" applyNumberFormat="1" applyFont="1" applyBorder="1" applyAlignment="1">
      <alignment wrapText="1"/>
      <protection/>
    </xf>
    <xf numFmtId="3" fontId="5" fillId="0" borderId="15" xfId="58" applyNumberFormat="1" applyFont="1" applyBorder="1" applyAlignment="1">
      <alignment horizontal="right" wrapText="1"/>
      <protection/>
    </xf>
    <xf numFmtId="10" fontId="5" fillId="0" borderId="15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5" fontId="53" fillId="0" borderId="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11" xfId="58" applyFont="1" applyBorder="1" applyAlignment="1">
      <alignment horizontal="justify" vertical="center" wrapText="1"/>
      <protection/>
    </xf>
    <xf numFmtId="15" fontId="5" fillId="0" borderId="0" xfId="58" applyNumberFormat="1" applyFont="1" applyAlignment="1">
      <alignment vertical="center" wrapText="1"/>
      <protection/>
    </xf>
    <xf numFmtId="0" fontId="5" fillId="0" borderId="11" xfId="58" applyFont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tabSelected="1" zoomScale="91" zoomScaleNormal="91" zoomScalePageLayoutView="0" workbookViewId="0" topLeftCell="A1">
      <selection activeCell="J10" sqref="J10"/>
    </sheetView>
  </sheetViews>
  <sheetFormatPr defaultColWidth="9.140625" defaultRowHeight="12.75"/>
  <cols>
    <col min="1" max="1" width="71.42187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4.7109375" style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4" ht="12.75">
      <c r="A1" s="96" t="s">
        <v>79</v>
      </c>
      <c r="B1" s="97"/>
      <c r="C1" s="97"/>
      <c r="D1" s="97"/>
    </row>
    <row r="2" spans="1:4" ht="13.5">
      <c r="A2" s="98"/>
      <c r="B2" s="99"/>
      <c r="C2" s="99"/>
      <c r="D2" s="99"/>
    </row>
    <row r="3" ht="13.5">
      <c r="A3" s="31"/>
    </row>
    <row r="4" spans="1:8" ht="16.5" customHeight="1">
      <c r="A4" s="30"/>
      <c r="B4" s="92" t="s">
        <v>51</v>
      </c>
      <c r="C4" s="92"/>
      <c r="D4" s="93"/>
      <c r="F4" s="92" t="s">
        <v>0</v>
      </c>
      <c r="G4" s="92"/>
      <c r="H4" s="93"/>
    </row>
    <row r="5" spans="1:8" ht="12.75">
      <c r="A5" s="30" t="s">
        <v>71</v>
      </c>
      <c r="B5" s="90">
        <v>44104</v>
      </c>
      <c r="C5" s="90">
        <v>43830</v>
      </c>
      <c r="D5" s="30" t="s">
        <v>78</v>
      </c>
      <c r="F5" s="90">
        <v>44104</v>
      </c>
      <c r="G5" s="90">
        <v>43830</v>
      </c>
      <c r="H5" s="30" t="s">
        <v>78</v>
      </c>
    </row>
    <row r="6" spans="1:8" ht="12.75">
      <c r="A6" s="42" t="s">
        <v>1</v>
      </c>
      <c r="B6" s="91"/>
      <c r="C6" s="91"/>
      <c r="D6" s="32" t="s">
        <v>55</v>
      </c>
      <c r="F6" s="91"/>
      <c r="G6" s="91"/>
      <c r="H6" s="32" t="s">
        <v>55</v>
      </c>
    </row>
    <row r="7" spans="1:8" ht="12.75">
      <c r="A7" s="44" t="s">
        <v>75</v>
      </c>
      <c r="B7" s="54">
        <v>15335413</v>
      </c>
      <c r="C7" s="54">
        <v>13480195</v>
      </c>
      <c r="D7" s="55">
        <f>B7/C7-1</f>
        <v>0.13762545719850494</v>
      </c>
      <c r="E7" s="5"/>
      <c r="F7" s="54">
        <v>16373372</v>
      </c>
      <c r="G7" s="56">
        <v>14583143</v>
      </c>
      <c r="H7" s="55">
        <f aca="true" t="shared" si="0" ref="H7:H16">F7/G7-1</f>
        <v>0.12276016219548835</v>
      </c>
    </row>
    <row r="8" spans="1:8" ht="12.75">
      <c r="A8" s="6" t="s">
        <v>2</v>
      </c>
      <c r="B8" s="57">
        <v>9586774</v>
      </c>
      <c r="C8" s="57">
        <v>6995346</v>
      </c>
      <c r="D8" s="55">
        <f>B8/C8-1</f>
        <v>0.3704502965257186</v>
      </c>
      <c r="E8" s="5"/>
      <c r="F8" s="54">
        <v>10171266</v>
      </c>
      <c r="G8" s="58">
        <v>7775140</v>
      </c>
      <c r="H8" s="55">
        <f t="shared" si="0"/>
        <v>0.3081778591768123</v>
      </c>
    </row>
    <row r="9" spans="1:8" ht="12.75">
      <c r="A9" s="6" t="s">
        <v>63</v>
      </c>
      <c r="B9" s="57">
        <v>30984</v>
      </c>
      <c r="C9" s="57">
        <v>22312</v>
      </c>
      <c r="D9" s="55">
        <f>B9/C9-1</f>
        <v>0.3886697741125851</v>
      </c>
      <c r="E9" s="5"/>
      <c r="F9" s="54">
        <v>296133</v>
      </c>
      <c r="G9" s="56">
        <v>277410</v>
      </c>
      <c r="H9" s="55">
        <f t="shared" si="0"/>
        <v>0.06749215961933608</v>
      </c>
    </row>
    <row r="10" spans="1:8" ht="12.75">
      <c r="A10" s="23" t="s">
        <v>43</v>
      </c>
      <c r="B10" s="59">
        <v>14057</v>
      </c>
      <c r="C10" s="59">
        <v>4803</v>
      </c>
      <c r="D10" s="55">
        <f>B10/C10-1</f>
        <v>1.926712471372059</v>
      </c>
      <c r="E10" s="5"/>
      <c r="F10" s="54">
        <v>14057</v>
      </c>
      <c r="G10" s="60">
        <v>4803</v>
      </c>
      <c r="H10" s="55">
        <f t="shared" si="0"/>
        <v>1.926712471372059</v>
      </c>
    </row>
    <row r="11" spans="1:8" ht="12.75">
      <c r="A11" s="23" t="s">
        <v>45</v>
      </c>
      <c r="B11" s="59">
        <v>16927</v>
      </c>
      <c r="C11" s="59">
        <v>17509</v>
      </c>
      <c r="D11" s="61">
        <f>B11/C11-1</f>
        <v>-0.03324004797532698</v>
      </c>
      <c r="E11" s="5"/>
      <c r="F11" s="56">
        <v>167071</v>
      </c>
      <c r="G11" s="60">
        <v>144040</v>
      </c>
      <c r="H11" s="61">
        <f t="shared" si="0"/>
        <v>0.15989308525409607</v>
      </c>
    </row>
    <row r="12" spans="1:8" ht="12.75">
      <c r="A12" s="23" t="s">
        <v>44</v>
      </c>
      <c r="B12" s="62" t="s">
        <v>54</v>
      </c>
      <c r="C12" s="62">
        <v>0</v>
      </c>
      <c r="D12" s="63">
        <v>0</v>
      </c>
      <c r="E12" s="5"/>
      <c r="F12" s="56">
        <v>115005</v>
      </c>
      <c r="G12" s="60">
        <v>128567</v>
      </c>
      <c r="H12" s="61">
        <f t="shared" si="0"/>
        <v>-0.10548585562391588</v>
      </c>
    </row>
    <row r="13" spans="1:8" ht="12.75">
      <c r="A13" s="46" t="s">
        <v>3</v>
      </c>
      <c r="B13" s="54">
        <v>40080315</v>
      </c>
      <c r="C13" s="54">
        <v>38601915</v>
      </c>
      <c r="D13" s="55">
        <f>B13/C13-1</f>
        <v>0.038298618086693326</v>
      </c>
      <c r="E13" s="54"/>
      <c r="F13" s="54">
        <v>41925862</v>
      </c>
      <c r="G13" s="56">
        <v>40353847</v>
      </c>
      <c r="H13" s="55">
        <f t="shared" si="0"/>
        <v>0.038955765481293536</v>
      </c>
    </row>
    <row r="14" spans="1:8" ht="12.75">
      <c r="A14" s="47" t="s">
        <v>64</v>
      </c>
      <c r="B14" s="54">
        <v>1342990</v>
      </c>
      <c r="C14" s="54">
        <v>1148691</v>
      </c>
      <c r="D14" s="55">
        <f>B14/C14-1</f>
        <v>0.16914818693626055</v>
      </c>
      <c r="E14" s="5"/>
      <c r="F14" s="54">
        <v>1068638</v>
      </c>
      <c r="G14" s="56">
        <v>877989</v>
      </c>
      <c r="H14" s="55">
        <f t="shared" si="0"/>
        <v>0.2171428115841998</v>
      </c>
    </row>
    <row r="15" spans="1:8" ht="26.25">
      <c r="A15" s="47" t="s">
        <v>65</v>
      </c>
      <c r="B15" s="54">
        <v>25995511</v>
      </c>
      <c r="C15" s="54">
        <v>23637807</v>
      </c>
      <c r="D15" s="55">
        <f>B15/C15-1</f>
        <v>0.09974292454456535</v>
      </c>
      <c r="E15" s="5"/>
      <c r="F15" s="54">
        <v>26021477</v>
      </c>
      <c r="G15" s="56">
        <v>23658311</v>
      </c>
      <c r="H15" s="55">
        <f t="shared" si="0"/>
        <v>0.09988735036917884</v>
      </c>
    </row>
    <row r="16" spans="1:8" ht="12.75">
      <c r="A16" s="47" t="s">
        <v>4</v>
      </c>
      <c r="B16" s="54">
        <v>1134440</v>
      </c>
      <c r="C16" s="54">
        <v>1176834</v>
      </c>
      <c r="D16" s="55">
        <f>B16/C16-1</f>
        <v>-0.03602377225674991</v>
      </c>
      <c r="E16" s="5"/>
      <c r="F16" s="54">
        <v>1985363</v>
      </c>
      <c r="G16" s="56">
        <v>1968031</v>
      </c>
      <c r="H16" s="55">
        <f t="shared" si="0"/>
        <v>0.008806771844549255</v>
      </c>
    </row>
    <row r="17" spans="1:8" ht="12.75">
      <c r="A17" s="48" t="s">
        <v>5</v>
      </c>
      <c r="B17" s="54">
        <v>497361</v>
      </c>
      <c r="C17" s="54">
        <v>486360</v>
      </c>
      <c r="D17" s="55">
        <f>B17/C17-1</f>
        <v>0.02261904761904754</v>
      </c>
      <c r="E17" s="5"/>
      <c r="F17" s="54" t="s">
        <v>54</v>
      </c>
      <c r="G17" s="64">
        <v>0</v>
      </c>
      <c r="H17" s="62">
        <v>0</v>
      </c>
    </row>
    <row r="18" spans="1:8" ht="12.75">
      <c r="A18" s="25" t="s">
        <v>53</v>
      </c>
      <c r="B18" s="62" t="s">
        <v>54</v>
      </c>
      <c r="C18" s="62">
        <v>0</v>
      </c>
      <c r="D18" s="63">
        <v>0</v>
      </c>
      <c r="E18" s="5"/>
      <c r="F18" s="54">
        <v>1693</v>
      </c>
      <c r="G18" s="56">
        <v>3316</v>
      </c>
      <c r="H18" s="55">
        <f>F18/G18-1</f>
        <v>-0.4894451145958987</v>
      </c>
    </row>
    <row r="19" spans="1:8" ht="12.75">
      <c r="A19" s="25" t="s">
        <v>57</v>
      </c>
      <c r="B19" s="54">
        <v>600312</v>
      </c>
      <c r="C19" s="54">
        <v>575038</v>
      </c>
      <c r="D19" s="55">
        <f>B19/C19-1</f>
        <v>0.04395187796284761</v>
      </c>
      <c r="E19" s="5"/>
      <c r="F19" s="54">
        <v>834094</v>
      </c>
      <c r="G19" s="54">
        <v>727526</v>
      </c>
      <c r="H19" s="55">
        <f>F19/G19-1</f>
        <v>0.1464799883440593</v>
      </c>
    </row>
    <row r="20" spans="1:8" ht="12.75">
      <c r="A20" s="25" t="s">
        <v>58</v>
      </c>
      <c r="B20" s="54">
        <v>216637</v>
      </c>
      <c r="C20" s="54">
        <v>202345</v>
      </c>
      <c r="D20" s="55">
        <f>B20/C20-1</f>
        <v>0.07063184165657654</v>
      </c>
      <c r="E20" s="5"/>
      <c r="F20" s="54">
        <v>252973</v>
      </c>
      <c r="G20" s="54">
        <v>235429</v>
      </c>
      <c r="H20" s="55">
        <f>F20/G20-1</f>
        <v>0.07451928182169576</v>
      </c>
    </row>
    <row r="21" spans="1:8" ht="12.75">
      <c r="A21" s="25" t="s">
        <v>50</v>
      </c>
      <c r="B21" s="54">
        <v>370425</v>
      </c>
      <c r="C21" s="54">
        <v>366212</v>
      </c>
      <c r="D21" s="55">
        <f>B21/C21-1</f>
        <v>0.011504265288958315</v>
      </c>
      <c r="E21" s="5"/>
      <c r="F21" s="54">
        <v>387586</v>
      </c>
      <c r="G21" s="54">
        <v>388025</v>
      </c>
      <c r="H21" s="55">
        <f>F21/G21-1</f>
        <v>-0.0011313704013916626</v>
      </c>
    </row>
    <row r="22" spans="1:8" ht="12.75">
      <c r="A22" s="6" t="s">
        <v>6</v>
      </c>
      <c r="B22" s="62" t="s">
        <v>54</v>
      </c>
      <c r="C22" s="62">
        <v>0</v>
      </c>
      <c r="D22" s="62">
        <v>0</v>
      </c>
      <c r="E22" s="5"/>
      <c r="F22" s="54">
        <v>18717</v>
      </c>
      <c r="G22" s="54">
        <v>10478</v>
      </c>
      <c r="H22" s="55">
        <f>F22/G22-1</f>
        <v>0.7863141820958197</v>
      </c>
    </row>
    <row r="23" spans="1:8" ht="12.75">
      <c r="A23" s="1" t="s">
        <v>56</v>
      </c>
      <c r="B23" s="62">
        <v>0</v>
      </c>
      <c r="C23" s="62">
        <v>0</v>
      </c>
      <c r="D23" s="55" t="s">
        <v>54</v>
      </c>
      <c r="E23" s="5"/>
      <c r="F23" s="65">
        <v>0</v>
      </c>
      <c r="G23" s="54">
        <v>16755</v>
      </c>
      <c r="H23" s="55" t="s">
        <v>54</v>
      </c>
    </row>
    <row r="24" spans="1:15" ht="12.75">
      <c r="A24" s="1" t="s">
        <v>7</v>
      </c>
      <c r="B24" s="54">
        <v>815645</v>
      </c>
      <c r="C24" s="54">
        <v>638795</v>
      </c>
      <c r="D24" s="55">
        <f>B24/C24-1</f>
        <v>0.27684938047417407</v>
      </c>
      <c r="E24" s="5"/>
      <c r="F24" s="54">
        <v>868314</v>
      </c>
      <c r="G24" s="56">
        <v>688009</v>
      </c>
      <c r="H24" s="55">
        <f>F24/G24-1</f>
        <v>0.2620677927178279</v>
      </c>
      <c r="O24" s="4"/>
    </row>
    <row r="25" spans="1:8" ht="13.5" thickBot="1">
      <c r="A25" s="1" t="s">
        <v>8</v>
      </c>
      <c r="B25" s="66">
        <v>107356</v>
      </c>
      <c r="C25" s="66">
        <v>106225</v>
      </c>
      <c r="D25" s="55">
        <f>B25/C25-1</f>
        <v>0.01064721110849609</v>
      </c>
      <c r="E25" s="5"/>
      <c r="F25" s="66">
        <v>193076</v>
      </c>
      <c r="G25" s="66">
        <v>158872</v>
      </c>
      <c r="H25" s="55">
        <f>F25/G25-1</f>
        <v>0.2152928143411048</v>
      </c>
    </row>
    <row r="26" spans="1:8" ht="13.5" thickBot="1">
      <c r="A26" s="7" t="s">
        <v>9</v>
      </c>
      <c r="B26" s="67">
        <f>SUM(B7:B9)+SUM(B13:B25)</f>
        <v>96114163</v>
      </c>
      <c r="C26" s="67">
        <f>SUM(C7:C9)+SUM(C13:C25)</f>
        <v>87438075</v>
      </c>
      <c r="D26" s="68">
        <f>B26/C26-1</f>
        <v>0.09922551474286223</v>
      </c>
      <c r="E26" s="5"/>
      <c r="F26" s="67">
        <f>SUM(F7:F9)+SUM(F13:F25)</f>
        <v>100398564</v>
      </c>
      <c r="G26" s="67">
        <f>SUM(G7:G9)+SUM(G13:G25)</f>
        <v>91722281</v>
      </c>
      <c r="H26" s="69">
        <f>F26/G26-1</f>
        <v>0.09459297027294822</v>
      </c>
    </row>
    <row r="27" spans="1:4" ht="13.5" thickTop="1">
      <c r="A27" s="8"/>
      <c r="B27" s="9"/>
      <c r="C27" s="9"/>
      <c r="D27" s="10"/>
    </row>
    <row r="28" spans="1:4" ht="12.75">
      <c r="A28" s="37" t="s">
        <v>72</v>
      </c>
      <c r="B28" s="9"/>
      <c r="C28" s="9"/>
      <c r="D28" s="10"/>
    </row>
    <row r="29" spans="1:4" ht="12.75">
      <c r="A29" s="8"/>
      <c r="B29" s="9"/>
      <c r="C29" s="9"/>
      <c r="D29" s="10"/>
    </row>
    <row r="30" spans="1:8" ht="16.5" customHeight="1">
      <c r="A30" s="29"/>
      <c r="B30" s="92" t="s">
        <v>51</v>
      </c>
      <c r="C30" s="92"/>
      <c r="D30" s="93"/>
      <c r="F30" s="92" t="s">
        <v>0</v>
      </c>
      <c r="G30" s="92"/>
      <c r="H30" s="93"/>
    </row>
    <row r="31" spans="1:8" ht="12.75">
      <c r="A31" s="30" t="s">
        <v>71</v>
      </c>
      <c r="B31" s="90">
        <v>44104</v>
      </c>
      <c r="C31" s="90">
        <v>43830</v>
      </c>
      <c r="D31" s="30" t="s">
        <v>80</v>
      </c>
      <c r="F31" s="90">
        <v>44104</v>
      </c>
      <c r="G31" s="90">
        <v>43830</v>
      </c>
      <c r="H31" s="30" t="s">
        <v>78</v>
      </c>
    </row>
    <row r="32" spans="1:8" ht="12.75">
      <c r="A32" s="42" t="s">
        <v>1</v>
      </c>
      <c r="B32" s="91"/>
      <c r="C32" s="91"/>
      <c r="D32" s="36" t="s">
        <v>55</v>
      </c>
      <c r="F32" s="91"/>
      <c r="G32" s="91"/>
      <c r="H32" s="36" t="s">
        <v>55</v>
      </c>
    </row>
    <row r="33" spans="1:8" ht="12.75">
      <c r="A33" s="12" t="s">
        <v>10</v>
      </c>
      <c r="B33" s="54">
        <v>361630</v>
      </c>
      <c r="C33" s="54">
        <v>304461</v>
      </c>
      <c r="D33" s="55">
        <f aca="true" t="shared" si="1" ref="D33:D44">B33/C33-1</f>
        <v>0.18777117594700132</v>
      </c>
      <c r="E33" s="5"/>
      <c r="F33" s="54">
        <v>362820</v>
      </c>
      <c r="G33" s="54">
        <v>296138</v>
      </c>
      <c r="H33" s="55">
        <f aca="true" t="shared" si="2" ref="H33:H39">F33/G33-1</f>
        <v>0.22517204816673297</v>
      </c>
    </row>
    <row r="34" spans="1:8" ht="12.75">
      <c r="A34" s="12" t="s">
        <v>11</v>
      </c>
      <c r="B34" s="54">
        <v>81266157</v>
      </c>
      <c r="C34" s="54">
        <v>74353723</v>
      </c>
      <c r="D34" s="55">
        <f t="shared" si="1"/>
        <v>0.09296688479203663</v>
      </c>
      <c r="E34" s="5"/>
      <c r="F34" s="54">
        <v>83879454</v>
      </c>
      <c r="G34" s="54">
        <v>77037060</v>
      </c>
      <c r="H34" s="55">
        <f t="shared" si="2"/>
        <v>0.08881951102495345</v>
      </c>
    </row>
    <row r="35" spans="1:8" ht="12.75">
      <c r="A35" s="2" t="s">
        <v>12</v>
      </c>
      <c r="B35" s="54">
        <v>1180451</v>
      </c>
      <c r="C35" s="54">
        <v>895673</v>
      </c>
      <c r="D35" s="55">
        <f t="shared" si="1"/>
        <v>0.3179486263401934</v>
      </c>
      <c r="E35" s="5"/>
      <c r="F35" s="54">
        <v>1710508</v>
      </c>
      <c r="G35" s="54">
        <v>1473920</v>
      </c>
      <c r="H35" s="55">
        <f t="shared" si="2"/>
        <v>0.1605161745549284</v>
      </c>
    </row>
    <row r="36" spans="1:8" ht="12.75">
      <c r="A36" s="6" t="s">
        <v>13</v>
      </c>
      <c r="B36" s="54">
        <v>1690388</v>
      </c>
      <c r="C36" s="54">
        <v>1696602</v>
      </c>
      <c r="D36" s="55">
        <f t="shared" si="1"/>
        <v>-0.0036626150387657486</v>
      </c>
      <c r="E36" s="5"/>
      <c r="F36" s="54">
        <v>1693823</v>
      </c>
      <c r="G36" s="54">
        <v>1700207</v>
      </c>
      <c r="H36" s="55">
        <f t="shared" si="2"/>
        <v>-0.0037548369110349533</v>
      </c>
    </row>
    <row r="37" spans="1:8" ht="12.75">
      <c r="A37" s="12" t="s">
        <v>15</v>
      </c>
      <c r="B37" s="54">
        <v>502878</v>
      </c>
      <c r="C37" s="54">
        <v>498457</v>
      </c>
      <c r="D37" s="55">
        <f t="shared" si="1"/>
        <v>0.008869370878531235</v>
      </c>
      <c r="E37" s="5"/>
      <c r="F37" s="54">
        <v>525580</v>
      </c>
      <c r="G37" s="54">
        <v>533881</v>
      </c>
      <c r="H37" s="55">
        <f t="shared" si="2"/>
        <v>-0.015548408727787622</v>
      </c>
    </row>
    <row r="38" spans="1:8" ht="12.75">
      <c r="A38" s="12" t="s">
        <v>59</v>
      </c>
      <c r="B38" s="54">
        <v>52751</v>
      </c>
      <c r="C38" s="54">
        <v>12331</v>
      </c>
      <c r="D38" s="55">
        <f t="shared" si="1"/>
        <v>3.2779174438407264</v>
      </c>
      <c r="E38" s="5"/>
      <c r="F38" s="54">
        <v>52751</v>
      </c>
      <c r="G38" s="54">
        <v>12331</v>
      </c>
      <c r="H38" s="55">
        <f t="shared" si="2"/>
        <v>3.2779174438407264</v>
      </c>
    </row>
    <row r="39" spans="1:8" ht="12.75">
      <c r="A39" s="12" t="s">
        <v>14</v>
      </c>
      <c r="B39" s="54">
        <v>40917</v>
      </c>
      <c r="C39" s="54">
        <v>38130</v>
      </c>
      <c r="D39" s="55">
        <f t="shared" si="1"/>
        <v>0.07309205350118009</v>
      </c>
      <c r="E39" s="5"/>
      <c r="F39" s="54">
        <v>42262</v>
      </c>
      <c r="G39" s="54">
        <v>42203</v>
      </c>
      <c r="H39" s="55">
        <f t="shared" si="2"/>
        <v>0.001398004881169479</v>
      </c>
    </row>
    <row r="40" spans="1:8" ht="12.75">
      <c r="A40" s="12" t="s">
        <v>60</v>
      </c>
      <c r="B40" s="54">
        <v>38963</v>
      </c>
      <c r="C40" s="54">
        <v>7899</v>
      </c>
      <c r="D40" s="55">
        <f t="shared" si="1"/>
        <v>3.932649702493986</v>
      </c>
      <c r="E40" s="5"/>
      <c r="F40" s="54">
        <v>12050</v>
      </c>
      <c r="G40" s="62">
        <v>0</v>
      </c>
      <c r="H40" s="55" t="s">
        <v>54</v>
      </c>
    </row>
    <row r="41" spans="1:8" ht="12.75">
      <c r="A41" s="12" t="s">
        <v>52</v>
      </c>
      <c r="B41" s="54">
        <v>375962</v>
      </c>
      <c r="C41" s="54">
        <v>365931</v>
      </c>
      <c r="D41" s="55">
        <f t="shared" si="1"/>
        <v>0.02741227171242655</v>
      </c>
      <c r="E41" s="5"/>
      <c r="F41" s="54">
        <v>393332</v>
      </c>
      <c r="G41" s="54">
        <v>387441</v>
      </c>
      <c r="H41" s="55">
        <f>F41/G41-1</f>
        <v>0.015204895713153643</v>
      </c>
    </row>
    <row r="42" spans="1:8" ht="12.75">
      <c r="A42" s="1" t="s">
        <v>16</v>
      </c>
      <c r="B42" s="54">
        <v>1577474</v>
      </c>
      <c r="C42" s="54">
        <v>689531</v>
      </c>
      <c r="D42" s="55">
        <f t="shared" si="1"/>
        <v>1.2877492092451246</v>
      </c>
      <c r="E42" s="5"/>
      <c r="F42" s="54">
        <v>1812222</v>
      </c>
      <c r="G42" s="54">
        <v>913252</v>
      </c>
      <c r="H42" s="55">
        <f>F42/G42-1</f>
        <v>0.9843613810864908</v>
      </c>
    </row>
    <row r="43" spans="1:8" ht="13.5" thickBot="1">
      <c r="A43" s="1" t="s">
        <v>17</v>
      </c>
      <c r="B43" s="66">
        <v>62081</v>
      </c>
      <c r="C43" s="66">
        <v>78894</v>
      </c>
      <c r="D43" s="55">
        <f t="shared" si="1"/>
        <v>-0.2131087281669075</v>
      </c>
      <c r="E43" s="5"/>
      <c r="F43" s="66">
        <v>86269</v>
      </c>
      <c r="G43" s="66">
        <v>112012</v>
      </c>
      <c r="H43" s="55">
        <f>F43/G43-1</f>
        <v>-0.22982359032960753</v>
      </c>
    </row>
    <row r="44" spans="1:8" ht="13.5" thickBot="1">
      <c r="A44" s="24" t="s">
        <v>18</v>
      </c>
      <c r="B44" s="67">
        <f>SUM(B33:B43)</f>
        <v>87149652</v>
      </c>
      <c r="C44" s="67">
        <f>SUM(C33:C43)</f>
        <v>78941632</v>
      </c>
      <c r="D44" s="68">
        <f t="shared" si="1"/>
        <v>0.10397580835420284</v>
      </c>
      <c r="E44" s="5"/>
      <c r="F44" s="67">
        <f>SUM(F33:F43)</f>
        <v>90571071</v>
      </c>
      <c r="G44" s="67">
        <f>SUM(G33:G43)</f>
        <v>82508445</v>
      </c>
      <c r="H44" s="69">
        <f>F44/G44-1</f>
        <v>0.09771879714858289</v>
      </c>
    </row>
    <row r="45" spans="1:5" ht="13.5" thickTop="1">
      <c r="A45" s="11"/>
      <c r="B45" s="3"/>
      <c r="C45" s="3"/>
      <c r="D45" s="4"/>
      <c r="E45" s="5"/>
    </row>
    <row r="46" spans="1:5" ht="12.75">
      <c r="A46" s="8" t="s">
        <v>19</v>
      </c>
      <c r="B46" s="13"/>
      <c r="C46" s="13"/>
      <c r="D46" s="34"/>
      <c r="E46" s="5"/>
    </row>
    <row r="47" spans="1:8" ht="12.75">
      <c r="A47" s="12" t="s">
        <v>20</v>
      </c>
      <c r="B47" s="54">
        <v>5302592</v>
      </c>
      <c r="C47" s="54">
        <v>5302419</v>
      </c>
      <c r="D47" s="62">
        <v>0</v>
      </c>
      <c r="E47" s="5"/>
      <c r="F47" s="54">
        <v>5302592</v>
      </c>
      <c r="G47" s="54">
        <v>5302419</v>
      </c>
      <c r="H47" s="62">
        <v>0</v>
      </c>
    </row>
    <row r="48" spans="1:8" ht="12.75">
      <c r="A48" s="2" t="s">
        <v>21</v>
      </c>
      <c r="B48" s="62">
        <v>0</v>
      </c>
      <c r="C48" s="54">
        <v>-48655</v>
      </c>
      <c r="D48" s="62">
        <v>0</v>
      </c>
      <c r="E48" s="5"/>
      <c r="F48" s="54">
        <v>-15287</v>
      </c>
      <c r="G48" s="54">
        <v>-63942</v>
      </c>
      <c r="H48" s="55">
        <f aca="true" t="shared" si="3" ref="H48:H54">F48/G48-1</f>
        <v>-0.7609239623408715</v>
      </c>
    </row>
    <row r="49" spans="1:8" ht="12.75">
      <c r="A49" s="12" t="s">
        <v>22</v>
      </c>
      <c r="B49" s="54">
        <v>28614</v>
      </c>
      <c r="C49" s="54">
        <v>28396</v>
      </c>
      <c r="D49" s="55">
        <f>B49/C49-1</f>
        <v>0.007677137625017538</v>
      </c>
      <c r="E49" s="5"/>
      <c r="F49" s="54">
        <v>31235</v>
      </c>
      <c r="G49" s="54">
        <v>31016</v>
      </c>
      <c r="H49" s="55">
        <f t="shared" si="3"/>
        <v>0.007060871808099112</v>
      </c>
    </row>
    <row r="50" spans="1:8" ht="12.75">
      <c r="A50" s="2" t="s">
        <v>23</v>
      </c>
      <c r="B50" s="54">
        <v>2653983</v>
      </c>
      <c r="C50" s="54">
        <v>2376845</v>
      </c>
      <c r="D50" s="55">
        <f>B50/C50-1</f>
        <v>0.11659910511623606</v>
      </c>
      <c r="E50" s="5"/>
      <c r="F50" s="54">
        <v>3105318</v>
      </c>
      <c r="G50" s="54">
        <v>2708300</v>
      </c>
      <c r="H50" s="55">
        <f t="shared" si="3"/>
        <v>0.14659306576080944</v>
      </c>
    </row>
    <row r="51" spans="1:8" ht="12.75">
      <c r="A51" s="12" t="s">
        <v>24</v>
      </c>
      <c r="B51" s="54">
        <v>979322</v>
      </c>
      <c r="C51" s="54">
        <v>837438</v>
      </c>
      <c r="D51" s="55">
        <f>B51/C51-1</f>
        <v>0.16942627394505627</v>
      </c>
      <c r="E51" s="5"/>
      <c r="F51" s="54">
        <v>998198</v>
      </c>
      <c r="G51" s="54">
        <v>853449</v>
      </c>
      <c r="H51" s="55">
        <f t="shared" si="3"/>
        <v>0.16960474498183253</v>
      </c>
    </row>
    <row r="52" spans="1:8" ht="13.5" thickBot="1">
      <c r="A52" s="24" t="s">
        <v>25</v>
      </c>
      <c r="B52" s="70">
        <f>SUM(B47:B51)</f>
        <v>8964511</v>
      </c>
      <c r="C52" s="70">
        <f>SUM(C47:C51)</f>
        <v>8496443</v>
      </c>
      <c r="D52" s="71">
        <f>B52/C52-1</f>
        <v>0.05508987702265533</v>
      </c>
      <c r="E52" s="5"/>
      <c r="F52" s="70">
        <f>SUM(F47:F51)</f>
        <v>9422056</v>
      </c>
      <c r="G52" s="70">
        <f>SUM(G47:G51)</f>
        <v>8831242</v>
      </c>
      <c r="H52" s="72">
        <f t="shared" si="3"/>
        <v>0.06690044276897855</v>
      </c>
    </row>
    <row r="53" spans="1:8" ht="12.75">
      <c r="A53" s="2" t="s">
        <v>61</v>
      </c>
      <c r="B53" s="62">
        <v>0</v>
      </c>
      <c r="C53" s="62">
        <v>0</v>
      </c>
      <c r="D53" s="62">
        <v>0</v>
      </c>
      <c r="E53" s="5"/>
      <c r="F53" s="54">
        <v>405437</v>
      </c>
      <c r="G53" s="54">
        <v>382594</v>
      </c>
      <c r="H53" s="55">
        <f t="shared" si="3"/>
        <v>0.05970558869192932</v>
      </c>
    </row>
    <row r="54" spans="1:8" ht="13.5" thickBot="1">
      <c r="A54" s="24" t="s">
        <v>26</v>
      </c>
      <c r="B54" s="67">
        <f>B52+B44+B53</f>
        <v>96114163</v>
      </c>
      <c r="C54" s="67">
        <f>C52+C44+C53</f>
        <v>87438075</v>
      </c>
      <c r="D54" s="73">
        <f>B54/C54-1</f>
        <v>0.09922551474286223</v>
      </c>
      <c r="E54" s="5"/>
      <c r="F54" s="67">
        <f>F52+F44+F53</f>
        <v>100398564</v>
      </c>
      <c r="G54" s="67">
        <f>G52+G44+G53</f>
        <v>91722281</v>
      </c>
      <c r="H54" s="74">
        <f t="shared" si="3"/>
        <v>0.09459297027294822</v>
      </c>
    </row>
    <row r="55" ht="13.5" thickTop="1"/>
    <row r="56" spans="1:3" ht="12.75">
      <c r="A56" s="38" t="s">
        <v>62</v>
      </c>
      <c r="B56" s="5"/>
      <c r="C56" s="5"/>
    </row>
    <row r="57" spans="1:4" ht="12.75">
      <c r="A57" s="53" t="s">
        <v>81</v>
      </c>
      <c r="B57" s="5"/>
      <c r="C57" s="5"/>
      <c r="D57" s="5"/>
    </row>
    <row r="58" spans="2:3" ht="12.75">
      <c r="B58" s="5"/>
      <c r="C58" s="5"/>
    </row>
    <row r="59" spans="1:8" ht="36.75" customHeight="1">
      <c r="A59" s="43" t="s">
        <v>46</v>
      </c>
      <c r="C59" s="41"/>
      <c r="F59" s="94" t="s">
        <v>74</v>
      </c>
      <c r="G59" s="95"/>
      <c r="H59" s="95"/>
    </row>
    <row r="60" spans="1:8" ht="12.75">
      <c r="A60" s="40" t="s">
        <v>47</v>
      </c>
      <c r="C60" s="41"/>
      <c r="F60" s="88" t="s">
        <v>48</v>
      </c>
      <c r="G60" s="89"/>
      <c r="H60" s="89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30:H30"/>
    <mergeCell ref="B4:D4"/>
    <mergeCell ref="B5:B6"/>
    <mergeCell ref="C5:C6"/>
    <mergeCell ref="F60:H60"/>
    <mergeCell ref="G31:G32"/>
    <mergeCell ref="B30:D30"/>
    <mergeCell ref="B31:B32"/>
    <mergeCell ref="C31:C32"/>
    <mergeCell ref="F31:F32"/>
    <mergeCell ref="F59:H59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zoomScale="95" zoomScaleNormal="95" zoomScalePageLayoutView="0" workbookViewId="0" topLeftCell="A1">
      <selection activeCell="L18" sqref="L18"/>
    </sheetView>
  </sheetViews>
  <sheetFormatPr defaultColWidth="9.140625" defaultRowHeight="12.75"/>
  <cols>
    <col min="1" max="1" width="66.140625" style="15" customWidth="1"/>
    <col min="2" max="2" width="13.28125" style="15" customWidth="1"/>
    <col min="3" max="3" width="15.57421875" style="15" customWidth="1"/>
    <col min="4" max="4" width="12.421875" style="15" customWidth="1"/>
    <col min="5" max="5" width="4.7109375" style="15" customWidth="1"/>
    <col min="6" max="6" width="13.421875" style="15" customWidth="1"/>
    <col min="7" max="8" width="13.00390625" style="15" customWidth="1"/>
    <col min="9" max="9" width="7.28125" style="15" bestFit="1" customWidth="1"/>
    <col min="10" max="10" width="5.140625" style="15" bestFit="1" customWidth="1"/>
    <col min="11" max="16384" width="9.140625" style="15" customWidth="1"/>
  </cols>
  <sheetData>
    <row r="1" ht="12.75">
      <c r="A1" s="33" t="s">
        <v>82</v>
      </c>
    </row>
    <row r="4" spans="1:8" ht="15" customHeight="1">
      <c r="A4" s="14"/>
      <c r="B4" s="107" t="s">
        <v>51</v>
      </c>
      <c r="C4" s="99"/>
      <c r="D4" s="99"/>
      <c r="F4" s="92" t="s">
        <v>0</v>
      </c>
      <c r="G4" s="92"/>
      <c r="H4" s="93"/>
    </row>
    <row r="5" spans="1:8" ht="12.75">
      <c r="A5" s="103" t="s">
        <v>27</v>
      </c>
      <c r="B5" s="105">
        <v>44104</v>
      </c>
      <c r="C5" s="105">
        <v>43738</v>
      </c>
      <c r="D5" s="16" t="s">
        <v>80</v>
      </c>
      <c r="F5" s="105">
        <v>44104</v>
      </c>
      <c r="G5" s="105">
        <v>43738</v>
      </c>
      <c r="H5" s="16" t="s">
        <v>80</v>
      </c>
    </row>
    <row r="6" spans="1:8" ht="13.5" thickBot="1">
      <c r="A6" s="104"/>
      <c r="B6" s="106"/>
      <c r="C6" s="106"/>
      <c r="D6" s="17" t="s">
        <v>83</v>
      </c>
      <c r="F6" s="106"/>
      <c r="G6" s="106"/>
      <c r="H6" s="17" t="s">
        <v>83</v>
      </c>
    </row>
    <row r="7" spans="1:8" ht="12.75">
      <c r="A7" s="18" t="s">
        <v>66</v>
      </c>
      <c r="B7" s="20">
        <v>2403549</v>
      </c>
      <c r="C7" s="20">
        <v>2343152</v>
      </c>
      <c r="D7" s="75">
        <f aca="true" t="shared" si="0" ref="D7:D24">B7/C7-1</f>
        <v>0.02577596331778742</v>
      </c>
      <c r="E7" s="20"/>
      <c r="F7" s="20">
        <v>2617177</v>
      </c>
      <c r="G7" s="20">
        <v>2565025</v>
      </c>
      <c r="H7" s="75">
        <f aca="true" t="shared" si="1" ref="H7:H24">F7/G7-1</f>
        <v>0.020331965575384192</v>
      </c>
    </row>
    <row r="8" spans="1:8" ht="12.75">
      <c r="A8" s="18" t="s">
        <v>76</v>
      </c>
      <c r="B8" s="76">
        <v>8477</v>
      </c>
      <c r="C8" s="76">
        <v>11734</v>
      </c>
      <c r="D8" s="75">
        <f t="shared" si="0"/>
        <v>-0.27756945628089313</v>
      </c>
      <c r="E8" s="20"/>
      <c r="F8" s="54">
        <v>80813</v>
      </c>
      <c r="G8" s="54">
        <v>128317</v>
      </c>
      <c r="H8" s="75">
        <f t="shared" si="1"/>
        <v>-0.37020815636275783</v>
      </c>
    </row>
    <row r="9" spans="1:8" ht="12.75">
      <c r="A9" s="18" t="s">
        <v>28</v>
      </c>
      <c r="B9" s="20">
        <v>-480545</v>
      </c>
      <c r="C9" s="20">
        <v>-364687</v>
      </c>
      <c r="D9" s="75">
        <f t="shared" si="0"/>
        <v>0.31769160951720243</v>
      </c>
      <c r="E9" s="20"/>
      <c r="F9" s="20">
        <v>-521807</v>
      </c>
      <c r="G9" s="20">
        <v>-412649</v>
      </c>
      <c r="H9" s="75">
        <f t="shared" si="1"/>
        <v>0.26452990313801794</v>
      </c>
    </row>
    <row r="10" spans="1:8" ht="12.75">
      <c r="A10" s="18" t="s">
        <v>77</v>
      </c>
      <c r="B10" s="20">
        <v>-888</v>
      </c>
      <c r="C10" s="20">
        <v>-1302</v>
      </c>
      <c r="D10" s="75">
        <f t="shared" si="0"/>
        <v>-0.3179723502304147</v>
      </c>
      <c r="E10" s="20"/>
      <c r="F10" s="20">
        <v>-1038</v>
      </c>
      <c r="G10" s="20">
        <v>-1471</v>
      </c>
      <c r="H10" s="75">
        <f t="shared" si="1"/>
        <v>-0.2943575798776342</v>
      </c>
    </row>
    <row r="11" spans="1:8" ht="12.75">
      <c r="A11" s="26" t="s">
        <v>29</v>
      </c>
      <c r="B11" s="77">
        <f>SUM(B7:B10)</f>
        <v>1930593</v>
      </c>
      <c r="C11" s="77">
        <f>SUM(C7:C10)</f>
        <v>1988897</v>
      </c>
      <c r="D11" s="78">
        <f t="shared" si="0"/>
        <v>-0.029314740783459414</v>
      </c>
      <c r="E11" s="20"/>
      <c r="F11" s="77">
        <f>SUM(F7:F10)</f>
        <v>2175145</v>
      </c>
      <c r="G11" s="77">
        <f>SUM(G7:G10)</f>
        <v>2279222</v>
      </c>
      <c r="H11" s="78">
        <f t="shared" si="1"/>
        <v>-0.045663388647529723</v>
      </c>
    </row>
    <row r="12" spans="1:8" ht="12.75">
      <c r="A12" s="18" t="s">
        <v>30</v>
      </c>
      <c r="B12" s="20">
        <v>712375</v>
      </c>
      <c r="C12" s="20">
        <v>739092</v>
      </c>
      <c r="D12" s="75">
        <f t="shared" si="0"/>
        <v>-0.03614840912903938</v>
      </c>
      <c r="E12" s="20"/>
      <c r="F12" s="20">
        <v>828715</v>
      </c>
      <c r="G12" s="20">
        <v>844705</v>
      </c>
      <c r="H12" s="75">
        <f t="shared" si="1"/>
        <v>-0.018929685511509975</v>
      </c>
    </row>
    <row r="13" spans="1:8" ht="12.75">
      <c r="A13" s="18" t="s">
        <v>31</v>
      </c>
      <c r="B13" s="20">
        <v>-235212</v>
      </c>
      <c r="C13" s="20">
        <v>-208172</v>
      </c>
      <c r="D13" s="75">
        <f t="shared" si="0"/>
        <v>0.12989258882078292</v>
      </c>
      <c r="E13" s="20"/>
      <c r="F13" s="20">
        <v>-268623</v>
      </c>
      <c r="G13" s="20">
        <v>-235553</v>
      </c>
      <c r="H13" s="75">
        <f t="shared" si="1"/>
        <v>0.14039303256591928</v>
      </c>
    </row>
    <row r="14" spans="1:9" ht="12.75">
      <c r="A14" s="27" t="s">
        <v>32</v>
      </c>
      <c r="B14" s="79">
        <f>SUM(B12:B13)</f>
        <v>477163</v>
      </c>
      <c r="C14" s="79">
        <f>SUM(C12:C13)</f>
        <v>530920</v>
      </c>
      <c r="D14" s="78">
        <f t="shared" si="0"/>
        <v>-0.10125254275597073</v>
      </c>
      <c r="E14" s="20"/>
      <c r="F14" s="79">
        <f>SUM(F12:F13)</f>
        <v>560092</v>
      </c>
      <c r="G14" s="79">
        <f>SUM(G12:G13)</f>
        <v>609152</v>
      </c>
      <c r="H14" s="78">
        <f t="shared" si="1"/>
        <v>-0.0805381907963858</v>
      </c>
      <c r="I14" s="15" t="s">
        <v>33</v>
      </c>
    </row>
    <row r="15" spans="1:8" ht="12.75">
      <c r="A15" s="28" t="s">
        <v>34</v>
      </c>
      <c r="B15" s="20">
        <v>215694</v>
      </c>
      <c r="C15" s="20">
        <v>235663</v>
      </c>
      <c r="D15" s="75">
        <f t="shared" si="0"/>
        <v>-0.08473540606713825</v>
      </c>
      <c r="E15" s="20"/>
      <c r="F15" s="20">
        <v>227949</v>
      </c>
      <c r="G15" s="20">
        <v>286562</v>
      </c>
      <c r="H15" s="75">
        <f t="shared" si="1"/>
        <v>-0.20453863387329796</v>
      </c>
    </row>
    <row r="16" spans="1:8" ht="30" customHeight="1">
      <c r="A16" s="21" t="s">
        <v>67</v>
      </c>
      <c r="B16" s="20">
        <v>231168</v>
      </c>
      <c r="C16" s="20">
        <v>84132</v>
      </c>
      <c r="D16" s="45">
        <f t="shared" si="0"/>
        <v>1.747682213664242</v>
      </c>
      <c r="E16" s="20"/>
      <c r="F16" s="20">
        <v>231188</v>
      </c>
      <c r="G16" s="20">
        <v>84180</v>
      </c>
      <c r="H16" s="45">
        <f t="shared" si="1"/>
        <v>1.7463530529817057</v>
      </c>
    </row>
    <row r="17" spans="1:8" ht="26.25">
      <c r="A17" s="21" t="s">
        <v>68</v>
      </c>
      <c r="B17" s="20">
        <v>24014</v>
      </c>
      <c r="C17" s="20">
        <v>93829</v>
      </c>
      <c r="D17" s="45">
        <f t="shared" si="0"/>
        <v>-0.7440663334363576</v>
      </c>
      <c r="E17" s="20"/>
      <c r="F17" s="20">
        <v>49694</v>
      </c>
      <c r="G17" s="20">
        <v>92279</v>
      </c>
      <c r="H17" s="45">
        <f t="shared" si="1"/>
        <v>-0.4614809436599876</v>
      </c>
    </row>
    <row r="18" spans="1:8" ht="12.75">
      <c r="A18" s="28" t="s">
        <v>73</v>
      </c>
      <c r="B18" s="20">
        <v>-69795</v>
      </c>
      <c r="C18" s="20">
        <v>-107615</v>
      </c>
      <c r="D18" s="75">
        <f t="shared" si="0"/>
        <v>-0.3514379965618176</v>
      </c>
      <c r="E18" s="20"/>
      <c r="F18" s="20">
        <v>-73402</v>
      </c>
      <c r="G18" s="20">
        <v>-110124</v>
      </c>
      <c r="H18" s="75">
        <f t="shared" si="1"/>
        <v>-0.33346046275108066</v>
      </c>
    </row>
    <row r="19" spans="1:8" ht="12.75">
      <c r="A19" s="28" t="s">
        <v>35</v>
      </c>
      <c r="B19" s="20">
        <v>77061</v>
      </c>
      <c r="C19" s="20">
        <v>96941</v>
      </c>
      <c r="D19" s="75">
        <f t="shared" si="0"/>
        <v>-0.20507318884682435</v>
      </c>
      <c r="E19" s="20"/>
      <c r="F19" s="20">
        <v>86802</v>
      </c>
      <c r="G19" s="20">
        <v>124465</v>
      </c>
      <c r="H19" s="75">
        <f t="shared" si="1"/>
        <v>-0.3025991242517977</v>
      </c>
    </row>
    <row r="20" spans="1:8" ht="13.5" thickBot="1">
      <c r="A20" s="26" t="s">
        <v>36</v>
      </c>
      <c r="B20" s="80">
        <f>SUM(B14:B19)+B11</f>
        <v>2885898</v>
      </c>
      <c r="C20" s="80">
        <f>SUM(C14:C19)+C11</f>
        <v>2922767</v>
      </c>
      <c r="D20" s="81">
        <f t="shared" si="0"/>
        <v>-0.012614416407465967</v>
      </c>
      <c r="E20" s="20"/>
      <c r="F20" s="80">
        <f>SUM(F14:F19)+F11</f>
        <v>3257468</v>
      </c>
      <c r="G20" s="80">
        <f>SUM(G14:G19)+G11</f>
        <v>3365736</v>
      </c>
      <c r="H20" s="81">
        <f t="shared" si="1"/>
        <v>-0.03216770418119541</v>
      </c>
    </row>
    <row r="21" spans="1:8" ht="13.5" thickTop="1">
      <c r="A21" s="28" t="s">
        <v>37</v>
      </c>
      <c r="B21" s="82">
        <v>-701350</v>
      </c>
      <c r="C21" s="82">
        <v>-674637</v>
      </c>
      <c r="D21" s="75">
        <f t="shared" si="0"/>
        <v>0.03959610872217212</v>
      </c>
      <c r="E21" s="20"/>
      <c r="F21" s="82">
        <v>-797418</v>
      </c>
      <c r="G21" s="82">
        <v>-771993</v>
      </c>
      <c r="H21" s="75">
        <f t="shared" si="1"/>
        <v>0.032934236450330445</v>
      </c>
    </row>
    <row r="22" spans="1:9" ht="12.75">
      <c r="A22" s="28" t="s">
        <v>38</v>
      </c>
      <c r="B22" s="82">
        <v>-222943</v>
      </c>
      <c r="C22" s="82">
        <v>-211167</v>
      </c>
      <c r="D22" s="75">
        <f t="shared" si="0"/>
        <v>0.055766289240269495</v>
      </c>
      <c r="E22" s="20"/>
      <c r="F22" s="82">
        <v>-241091</v>
      </c>
      <c r="G22" s="82">
        <v>-229239</v>
      </c>
      <c r="H22" s="75">
        <f t="shared" si="1"/>
        <v>0.05170149930858181</v>
      </c>
      <c r="I22" s="20"/>
    </row>
    <row r="23" spans="1:8" ht="13.5" thickBot="1">
      <c r="A23" s="21" t="s">
        <v>39</v>
      </c>
      <c r="B23" s="83">
        <v>-381601</v>
      </c>
      <c r="C23" s="84">
        <v>-395832</v>
      </c>
      <c r="D23" s="75">
        <f t="shared" si="0"/>
        <v>-0.03595212110188162</v>
      </c>
      <c r="E23" s="20"/>
      <c r="F23" s="83">
        <v>-450536</v>
      </c>
      <c r="G23" s="84">
        <v>-479012</v>
      </c>
      <c r="H23" s="75">
        <f t="shared" si="1"/>
        <v>-0.05944736248778737</v>
      </c>
    </row>
    <row r="24" spans="1:8" ht="13.5" thickBot="1">
      <c r="A24" s="26" t="s">
        <v>40</v>
      </c>
      <c r="B24" s="85">
        <f>B23+B22+B21</f>
        <v>-1305894</v>
      </c>
      <c r="C24" s="85">
        <f>C23+C22+C21</f>
        <v>-1281636</v>
      </c>
      <c r="D24" s="86">
        <f t="shared" si="0"/>
        <v>0.018927370953999434</v>
      </c>
      <c r="E24" s="20"/>
      <c r="F24" s="85">
        <f>F23+F22+F21</f>
        <v>-1489045</v>
      </c>
      <c r="G24" s="85">
        <f>G23+G22+G21</f>
        <v>-1480244</v>
      </c>
      <c r="H24" s="86">
        <f t="shared" si="1"/>
        <v>0.005945641394256684</v>
      </c>
    </row>
    <row r="25" spans="1:8" ht="12" customHeight="1" thickTop="1">
      <c r="A25" s="21"/>
      <c r="B25" s="22"/>
      <c r="C25" s="22"/>
      <c r="D25" s="19"/>
      <c r="E25" s="20"/>
      <c r="F25" s="22"/>
      <c r="G25" s="22"/>
      <c r="H25" s="19"/>
    </row>
    <row r="26" spans="1:8" ht="26.25">
      <c r="A26" s="35" t="s">
        <v>69</v>
      </c>
      <c r="B26" s="20">
        <v>-542128</v>
      </c>
      <c r="C26" s="20">
        <v>-13054</v>
      </c>
      <c r="D26" s="49" t="s">
        <v>54</v>
      </c>
      <c r="E26" s="20"/>
      <c r="F26" s="20">
        <v>-557538</v>
      </c>
      <c r="G26" s="20">
        <v>-40340</v>
      </c>
      <c r="H26" s="50" t="s">
        <v>54</v>
      </c>
    </row>
    <row r="27" spans="1:8" ht="12.75">
      <c r="A27" s="26" t="s">
        <v>41</v>
      </c>
      <c r="B27" s="87">
        <f>B20+B24+B26</f>
        <v>1037876</v>
      </c>
      <c r="C27" s="87">
        <f>C20+C24+C26</f>
        <v>1628077</v>
      </c>
      <c r="D27" s="78">
        <f>B27/C27-1</f>
        <v>-0.36251418084034104</v>
      </c>
      <c r="E27" s="20"/>
      <c r="F27" s="87">
        <f>F20+F24+F26</f>
        <v>1210885</v>
      </c>
      <c r="G27" s="87">
        <f>G20+G24+G26</f>
        <v>1845152</v>
      </c>
      <c r="H27" s="78">
        <f>F27/G27-1</f>
        <v>-0.3437478321569172</v>
      </c>
    </row>
    <row r="28" spans="1:8" ht="13.5" thickBot="1">
      <c r="A28" s="28" t="s">
        <v>70</v>
      </c>
      <c r="B28" s="83">
        <v>-136389</v>
      </c>
      <c r="C28" s="83">
        <v>-243033</v>
      </c>
      <c r="D28" s="75">
        <f>B28/C28-1</f>
        <v>-0.4388046067817951</v>
      </c>
      <c r="E28" s="20"/>
      <c r="F28" s="20">
        <v>-154121</v>
      </c>
      <c r="G28" s="20">
        <v>-276404</v>
      </c>
      <c r="H28" s="75">
        <f>F28/G28-1</f>
        <v>-0.44240676690641234</v>
      </c>
    </row>
    <row r="29" spans="1:8" ht="13.5" thickBot="1">
      <c r="A29" s="27" t="s">
        <v>42</v>
      </c>
      <c r="B29" s="85">
        <f>B27+B28</f>
        <v>901487</v>
      </c>
      <c r="C29" s="85">
        <f>C27+C28</f>
        <v>1385044</v>
      </c>
      <c r="D29" s="86">
        <f>B29/C29-1</f>
        <v>-0.34912753674251507</v>
      </c>
      <c r="E29" s="20"/>
      <c r="F29" s="85">
        <f>F27+F28</f>
        <v>1056764</v>
      </c>
      <c r="G29" s="85">
        <f>G27+G28</f>
        <v>1568748</v>
      </c>
      <c r="H29" s="86">
        <f>F29/G29-1</f>
        <v>-0.32636471887135476</v>
      </c>
    </row>
    <row r="30" ht="13.5" thickTop="1"/>
    <row r="31" ht="12.75">
      <c r="C31" s="20"/>
    </row>
    <row r="32" spans="1:2" ht="12.75">
      <c r="A32" s="51" t="s">
        <v>84</v>
      </c>
      <c r="B32" s="52"/>
    </row>
    <row r="35" spans="1:8" ht="38.25" customHeight="1">
      <c r="A35" s="43" t="s">
        <v>49</v>
      </c>
      <c r="F35" s="94" t="s">
        <v>74</v>
      </c>
      <c r="G35" s="100"/>
      <c r="H35" s="100"/>
    </row>
    <row r="36" spans="1:8" ht="12.75">
      <c r="A36" s="39" t="s">
        <v>47</v>
      </c>
      <c r="F36" s="101" t="s">
        <v>48</v>
      </c>
      <c r="G36" s="102"/>
      <c r="H36" s="102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2020-11-20T14:28:09Z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7a57d7-8f6c-4bd1-b7e0-14d775597943_Enabled">
    <vt:lpwstr>True</vt:lpwstr>
  </property>
  <property fmtid="{D5CDD505-2E9C-101B-9397-08002B2CF9AE}" pid="3" name="MSIP_Label_717a57d7-8f6c-4bd1-b7e0-14d775597943_SiteId">
    <vt:lpwstr>3b6020de-d68c-4aba-832c-890282843c3d</vt:lpwstr>
  </property>
  <property fmtid="{D5CDD505-2E9C-101B-9397-08002B2CF9AE}" pid="4" name="MSIP_Label_717a57d7-8f6c-4bd1-b7e0-14d775597943_Owner">
    <vt:lpwstr>Ioan.Sumandea@btrl.ro</vt:lpwstr>
  </property>
  <property fmtid="{D5CDD505-2E9C-101B-9397-08002B2CF9AE}" pid="5" name="MSIP_Label_717a57d7-8f6c-4bd1-b7e0-14d775597943_SetDate">
    <vt:lpwstr>2020-11-20T14:27:58.9886561Z</vt:lpwstr>
  </property>
  <property fmtid="{D5CDD505-2E9C-101B-9397-08002B2CF9AE}" pid="6" name="MSIP_Label_717a57d7-8f6c-4bd1-b7e0-14d775597943_Name">
    <vt:lpwstr>Uz Public</vt:lpwstr>
  </property>
  <property fmtid="{D5CDD505-2E9C-101B-9397-08002B2CF9AE}" pid="7" name="MSIP_Label_717a57d7-8f6c-4bd1-b7e0-14d775597943_Application">
    <vt:lpwstr>Microsoft Azure Information Protection</vt:lpwstr>
  </property>
  <property fmtid="{D5CDD505-2E9C-101B-9397-08002B2CF9AE}" pid="8" name="MSIP_Label_717a57d7-8f6c-4bd1-b7e0-14d775597943_ActionId">
    <vt:lpwstr>0d112626-247c-40dc-ad18-f43430058bb6</vt:lpwstr>
  </property>
  <property fmtid="{D5CDD505-2E9C-101B-9397-08002B2CF9AE}" pid="9" name="MSIP_Label_717a57d7-8f6c-4bd1-b7e0-14d775597943_Extended_MSFT_Method">
    <vt:lpwstr>Manual</vt:lpwstr>
  </property>
  <property fmtid="{D5CDD505-2E9C-101B-9397-08002B2CF9AE}" pid="10" name="Sensitivity">
    <vt:lpwstr>Uz Public</vt:lpwstr>
  </property>
</Properties>
</file>