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<sst xmlns="http://schemas.openxmlformats.org/spreadsheetml/2006/main" count="131" uniqueCount="84">
  <si>
    <t>GEORGE CĂLINESCU</t>
  </si>
  <si>
    <t>STATEMENT OF FINANCIAL POSITION</t>
  </si>
  <si>
    <t>Group</t>
  </si>
  <si>
    <t>Bank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</si>
  <si>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</si>
  <si>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</si>
  <si>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</si>
  <si>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</si>
  <si>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</si>
  <si>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</si>
  <si>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</si>
  <si>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</si>
  <si>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RON thousand</t>
  </si>
  <si>
    <t>Deposits from banks</t>
  </si>
  <si>
    <t>Deposits from customers</t>
  </si>
  <si>
    <t>Loans from banks and other financial institutions</t>
  </si>
  <si>
    <t>Provisions for other risks and for loan commitments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</si>
  <si>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</si>
  <si>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</si>
  <si>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</si>
  <si>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</si>
  <si>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</si>
  <si>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</si>
  <si>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</si>
  <si>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</si>
  <si>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</si>
  <si>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</si>
  <si>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Non-controlling interest</t>
  </si>
  <si>
    <t>Total liabilities and equity</t>
  </si>
  <si>
    <t>DEPUTY CEO</t>
  </si>
  <si>
    <t>Financial assets at amortized cost - debt instruments</t>
  </si>
  <si>
    <t>Net interest income</t>
  </si>
  <si>
    <t>Fee and commission income</t>
  </si>
  <si>
    <t>Fee and commission expense</t>
  </si>
  <si>
    <t>Net fee and commission income</t>
  </si>
  <si>
    <t>Net trading income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</si>
  <si>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</si>
  <si>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</si>
  <si>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</si>
  <si>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</si>
  <si>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</si>
  <si>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</si>
  <si>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</si>
  <si>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</si>
  <si>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</si>
  <si>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</si>
  <si>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(*) At a group level it also includes the financial liabilities towards fund unit holders</t>
  </si>
  <si>
    <t>Investments in associates</t>
  </si>
  <si>
    <t>Interest income calculated using the effective interest method</t>
  </si>
  <si>
    <t>-</t>
  </si>
  <si>
    <t>Deferred tax assets</t>
  </si>
  <si>
    <t>Derivatives</t>
  </si>
  <si>
    <t xml:space="preserve">Non-trading financial assets mandatorily at fair value through profit or loss </t>
  </si>
  <si>
    <t>Property and equipment and investment property</t>
  </si>
  <si>
    <t>Subordinated liabilities</t>
  </si>
  <si>
    <t>Lease liabilities</t>
  </si>
  <si>
    <t>Other interest like income</t>
  </si>
  <si>
    <t>Interest expense calculated using the effective interest method</t>
  </si>
  <si>
    <t>Other interest like expense</t>
  </si>
  <si>
    <t>Cash and current accounts with Central Banks</t>
  </si>
  <si>
    <t>Reserves on financial assets measured at fair value through other
items of comprehensive income</t>
  </si>
  <si>
    <t>Total equity attributable to equity holders of the Bank</t>
  </si>
  <si>
    <t>Revaluation reserves from tangible and intangible assets</t>
  </si>
  <si>
    <t>Contribution to the Banking Deposit Guarantee Fund and to the Resolution Fund</t>
  </si>
  <si>
    <t>Impairment or reversal of impairment on financial assets not measured at fair value through profit or loss</t>
  </si>
  <si>
    <t>(Other) Provisions and reversal of provisions</t>
  </si>
  <si>
    <t>Income tax expense (-)</t>
  </si>
  <si>
    <t xml:space="preserve">Placements with banks </t>
  </si>
  <si>
    <t>Financial assets held for trading and measured at fair value through profit or loss</t>
  </si>
  <si>
    <t>Investments in subsidiaries</t>
  </si>
  <si>
    <t>Current tax receivables</t>
  </si>
  <si>
    <t>RAZVAN BOB</t>
  </si>
  <si>
    <t>FINANCIAL DATA PROCESSING DIRECTOR</t>
  </si>
  <si>
    <t>Net gain/loss from financial assets measured at fair value through other items of comprehensive income</t>
  </si>
  <si>
    <t>Net gain/loss from financial assets which are required to be measured at fair value through profit or loss</t>
  </si>
  <si>
    <t>CONSOLIDATED AND SEPARATE STATEMENT OF FINANCIAL POSITION AS AT MARCH 31, 2024</t>
  </si>
  <si>
    <t>∆  Mar-24</t>
  </si>
  <si>
    <t>Vs Dec-23</t>
  </si>
  <si>
    <t xml:space="preserve">Note: The financial statements as at 31.03.2024 are not reviewed or audited and those as at 31.12.2023 are audited. </t>
  </si>
  <si>
    <t>CONSOLIDATED AND SEPARATE PROFIT OR LOSS ACCOUNT AS AT MARCH 31, 2024</t>
  </si>
  <si>
    <t>∆ Mar-24</t>
  </si>
  <si>
    <t>vs. Mar-23</t>
  </si>
  <si>
    <t xml:space="preserve">Note: The preliminary financial statements as at 31.03.2024 and as at 31.03.2023 are not reviewed or audited. </t>
  </si>
  <si>
    <t>Bargain gain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</si>
</sst>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vertical="top"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11" xfId="56" applyFont="1" applyBorder="1" applyAlignment="1">
      <alignment horizontal="center"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10" fontId="6" fillId="0" borderId="13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10" fontId="6" fillId="0" borderId="13" xfId="60" applyNumberFormat="1" applyFont="1" applyBorder="1" applyAlignment="1">
      <alignment horizontal="right" wrapText="1"/>
    </xf>
    <xf numFmtId="3" fontId="6" fillId="0" borderId="0" xfId="56" applyNumberFormat="1" applyFont="1" applyAlignment="1">
      <alignment wrapText="1"/>
      <protection/>
    </xf>
    <xf numFmtId="3" fontId="6" fillId="0" borderId="0" xfId="56" applyNumberFormat="1" applyFont="1" applyAlignment="1">
      <alignment horizontal="right" wrapText="1"/>
      <protection/>
    </xf>
    <xf numFmtId="3" fontId="6" fillId="0" borderId="14" xfId="56" applyNumberFormat="1" applyFont="1" applyBorder="1" applyAlignment="1">
      <alignment horizontal="right" wrapText="1"/>
      <protection/>
    </xf>
    <xf numFmtId="10" fontId="6" fillId="0" borderId="14" xfId="56" applyNumberFormat="1" applyFont="1" applyBorder="1" applyAlignment="1">
      <alignment wrapText="1"/>
      <protection/>
    </xf>
    <xf numFmtId="10" fontId="6" fillId="0" borderId="13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3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10" fontId="2" fillId="0" borderId="0" xfId="60" applyNumberFormat="1" applyFont="1" applyAlignment="1">
      <alignment horizontal="right" wrapText="1"/>
    </xf>
    <xf numFmtId="10" fontId="4" fillId="0" borderId="0" xfId="6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indent="2"/>
    </xf>
    <xf numFmtId="3" fontId="6" fillId="0" borderId="14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6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3" fontId="6" fillId="0" borderId="11" xfId="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56" applyFont="1" applyFill="1" applyAlignment="1">
      <alignment/>
      <protection/>
    </xf>
    <xf numFmtId="3" fontId="2" fillId="0" borderId="15" xfId="56" applyNumberFormat="1" applyFont="1" applyBorder="1" applyAlignment="1">
      <alignment/>
      <protection/>
    </xf>
    <xf numFmtId="3" fontId="2" fillId="0" borderId="15" xfId="56" applyNumberFormat="1" applyFont="1" applyBorder="1" applyAlignment="1">
      <alignment wrapText="1"/>
      <protection/>
    </xf>
    <xf numFmtId="10" fontId="2" fillId="0" borderId="0" xfId="60" applyNumberFormat="1" applyFont="1" applyFill="1" applyAlignment="1">
      <alignment horizontal="right"/>
    </xf>
    <xf numFmtId="0" fontId="6" fillId="0" borderId="0" xfId="56" applyFont="1" applyAlignment="1">
      <alignment horizontal="center" vertical="center" wrapText="1"/>
      <protection/>
    </xf>
    <xf numFmtId="10" fontId="2" fillId="0" borderId="0" xfId="6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10" fontId="4" fillId="0" borderId="0" xfId="6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43" fontId="4" fillId="0" borderId="0" xfId="42" applyFont="1" applyFill="1" applyAlignment="1">
      <alignment horizontal="right" wrapText="1"/>
    </xf>
    <xf numFmtId="43" fontId="4" fillId="0" borderId="0" xfId="42" applyFont="1" applyAlignment="1">
      <alignment horizontal="right" wrapText="1"/>
    </xf>
    <xf numFmtId="43" fontId="4" fillId="0" borderId="0" xfId="60" applyNumberFormat="1" applyFont="1" applyFill="1" applyAlignment="1">
      <alignment horizontal="right" wrapText="1"/>
    </xf>
    <xf numFmtId="165" fontId="2" fillId="0" borderId="0" xfId="42" applyNumberFormat="1" applyFont="1" applyFill="1" applyAlignment="1">
      <alignment horizontal="right" wrapText="1"/>
    </xf>
    <xf numFmtId="10" fontId="2" fillId="0" borderId="0" xfId="56" applyNumberFormat="1" applyFont="1" applyAlignment="1">
      <alignment wrapText="1"/>
      <protection/>
    </xf>
    <xf numFmtId="10" fontId="6" fillId="0" borderId="0" xfId="56" applyNumberFormat="1" applyFont="1" applyAlignment="1">
      <alignment wrapText="1"/>
      <protection/>
    </xf>
    <xf numFmtId="10" fontId="2" fillId="0" borderId="0" xfId="56" applyNumberFormat="1" applyFont="1" applyAlignment="1">
      <alignment horizontal="right" wrapText="1"/>
      <protection/>
    </xf>
    <xf numFmtId="10" fontId="2" fillId="0" borderId="0" xfId="56" applyNumberFormat="1" applyFont="1" applyAlignment="1">
      <alignment vertical="center" wrapText="1"/>
      <protection/>
    </xf>
    <xf numFmtId="0" fontId="2" fillId="0" borderId="0" xfId="56" applyFont="1" applyFill="1" applyAlignment="1">
      <alignment wrapText="1"/>
      <protection/>
    </xf>
    <xf numFmtId="3" fontId="2" fillId="0" borderId="0" xfId="0" applyNumberFormat="1" applyFont="1" applyFill="1" applyAlignment="1">
      <alignment/>
    </xf>
    <xf numFmtId="0" fontId="2" fillId="0" borderId="0" xfId="56" applyFont="1" applyBorder="1" applyAlignment="1">
      <alignment horizontal="justify" wrapText="1"/>
      <protection/>
    </xf>
    <xf numFmtId="165" fontId="2" fillId="0" borderId="0" xfId="56" applyNumberFormat="1" applyFont="1" applyAlignment="1">
      <alignment wrapText="1"/>
      <protection/>
    </xf>
    <xf numFmtId="3" fontId="6" fillId="0" borderId="14" xfId="0" applyNumberFormat="1" applyFont="1" applyFill="1" applyBorder="1" applyAlignment="1">
      <alignment horizontal="right" wrapText="1"/>
    </xf>
    <xf numFmtId="10" fontId="2" fillId="0" borderId="0" xfId="56" applyNumberFormat="1" applyFont="1" applyFill="1" applyAlignment="1">
      <alignment wrapText="1"/>
      <protection/>
    </xf>
    <xf numFmtId="3" fontId="2" fillId="0" borderId="0" xfId="56" applyNumberFormat="1" applyFont="1" applyBorder="1" applyAlignment="1">
      <alignment horizontal="right" vertical="center"/>
      <protection/>
    </xf>
    <xf numFmtId="10" fontId="2" fillId="0" borderId="0" xfId="56" applyNumberFormat="1" applyFont="1" applyAlignment="1">
      <alignment horizontal="right" vertical="center" wrapText="1"/>
      <protection/>
    </xf>
    <xf numFmtId="0" fontId="9" fillId="0" borderId="0" xfId="0" applyFont="1" applyFill="1" applyAlignment="1">
      <alignment vertical="top"/>
    </xf>
    <xf numFmtId="3" fontId="4" fillId="0" borderId="0" xfId="0" applyNumberFormat="1" applyFont="1" applyAlignment="1">
      <alignment horizontal="right" wrapText="1"/>
    </xf>
    <xf numFmtId="0" fontId="9" fillId="0" borderId="0" xfId="0" applyFont="1" applyFill="1" applyAlignment="1">
      <alignment vertical="center"/>
    </xf>
    <xf numFmtId="3" fontId="2" fillId="0" borderId="0" xfId="56" applyNumberFormat="1" applyFont="1" applyAlignment="1">
      <alignment horizontal="right" wrapText="1"/>
      <protection/>
    </xf>
    <xf numFmtId="3" fontId="2" fillId="0" borderId="0" xfId="56" applyNumberFormat="1" applyFont="1" applyAlignment="1">
      <alignment horizontal="right"/>
      <protection/>
    </xf>
    <xf numFmtId="10" fontId="6" fillId="0" borderId="0" xfId="56" applyNumberFormat="1" applyFont="1" applyAlignment="1">
      <alignment horizontal="right" wrapText="1"/>
      <protection/>
    </xf>
    <xf numFmtId="10" fontId="6" fillId="0" borderId="13" xfId="56" applyNumberFormat="1" applyFont="1" applyBorder="1" applyAlignment="1">
      <alignment horizontal="right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5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0" xfId="56" applyFont="1" applyBorder="1" applyAlignment="1">
      <alignment horizontal="justify" vertical="center" wrapText="1"/>
      <protection/>
    </xf>
    <xf numFmtId="15" fontId="6" fillId="0" borderId="0" xfId="0" applyNumberFormat="1" applyFont="1" applyBorder="1" applyAlignment="1">
      <alignment horizontal="center" vertical="center" wrapText="1"/>
    </xf>
    <xf numFmtId="15" fontId="6" fillId="0" borderId="11" xfId="0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tabSelected="1" zoomScale="90" zoomScaleNormal="90" zoomScalePageLayoutView="0" workbookViewId="0" topLeftCell="A45">
      <selection activeCell="H49" sqref="H49"/>
    </sheetView>
  </sheetViews>
  <sheetFormatPr defaultColWidth="9.140625" defaultRowHeight="12.75"/>
  <cols>
    <col min="1" max="1" width="66.28125" style="1" customWidth="1"/>
    <col min="2" max="2" width="15.140625" style="1" customWidth="1"/>
    <col min="3" max="3" width="15.7109375" style="1" customWidth="1"/>
    <col min="4" max="4" width="13.57421875" style="1" customWidth="1"/>
    <col min="5" max="5" width="4.00390625" style="1" customWidth="1"/>
    <col min="6" max="7" width="13.421875" style="1" bestFit="1" customWidth="1"/>
    <col min="8" max="8" width="11.140625" style="1" bestFit="1" customWidth="1"/>
    <col min="9" max="9" width="9.140625" style="1" customWidth="1"/>
    <col min="10" max="10" width="26.00390625" style="1" customWidth="1"/>
    <col min="11" max="11" width="10.8515625" style="1" bestFit="1" customWidth="1"/>
    <col min="12" max="12" width="9.140625" style="1" customWidth="1"/>
    <col min="13" max="13" width="9.7109375" style="1" bestFit="1" customWidth="1"/>
    <col min="14" max="14" width="9.140625" style="1" customWidth="1"/>
    <col min="15" max="15" width="9.7109375" style="1" bestFit="1" customWidth="1"/>
    <col min="16" max="16384" width="9.140625" style="1" customWidth="1"/>
  </cols>
  <sheetData>
    <row r="1" spans="1:6" ht="12.75">
      <c r="A1" s="90" t="s">
        <v>75</v>
      </c>
      <c r="B1" s="91"/>
      <c r="C1" s="91"/>
      <c r="D1" s="91"/>
      <c r="E1" s="92"/>
      <c r="F1" s="92"/>
    </row>
    <row r="2" spans="1:4" ht="13.5">
      <c r="A2" s="101"/>
      <c r="B2" s="102"/>
      <c r="C2" s="102"/>
      <c r="D2" s="102"/>
    </row>
    <row r="3" ht="13.5">
      <c r="A3" s="9"/>
    </row>
    <row r="4" spans="1:8" ht="16.5" customHeight="1">
      <c r="A4" s="43"/>
      <c r="B4" s="97" t="s">
        <v>3</v>
      </c>
      <c r="C4" s="97"/>
      <c r="D4" s="98"/>
      <c r="F4" s="97" t="s">
        <v>2</v>
      </c>
      <c r="G4" s="97"/>
      <c r="H4" s="98"/>
    </row>
    <row r="5" spans="1:8" ht="12.75">
      <c r="A5" s="43" t="s">
        <v>1</v>
      </c>
      <c r="B5" s="95">
        <v>45382</v>
      </c>
      <c r="C5" s="95">
        <v>45291</v>
      </c>
      <c r="D5" s="43" t="s">
        <v>76</v>
      </c>
      <c r="F5" s="95">
        <v>45382</v>
      </c>
      <c r="G5" s="95">
        <v>45291</v>
      </c>
      <c r="H5" s="43" t="s">
        <v>76</v>
      </c>
    </row>
    <row r="6" spans="1:8" ht="13.5" thickBot="1">
      <c r="A6" s="44" t="s">
        <v>12</v>
      </c>
      <c r="B6" s="96"/>
      <c r="C6" s="96"/>
      <c r="D6" s="6" t="s">
        <v>77</v>
      </c>
      <c r="F6" s="96"/>
      <c r="G6" s="96"/>
      <c r="H6" s="6" t="s">
        <v>77</v>
      </c>
    </row>
    <row r="7" spans="1:17" ht="13.5">
      <c r="A7" s="13" t="s">
        <v>59</v>
      </c>
      <c r="B7" s="19">
        <v>23303641</v>
      </c>
      <c r="C7" s="19">
        <v>22286257</v>
      </c>
      <c r="D7" s="63">
        <f aca="true" t="shared" si="0" ref="D7:D14">B7/C7-1</f>
        <v>0.045650734441409435</v>
      </c>
      <c r="E7" s="2"/>
      <c r="F7" s="19">
        <v>25243529</v>
      </c>
      <c r="G7" s="19">
        <v>24252600</v>
      </c>
      <c r="H7" s="32">
        <f aca="true" t="shared" si="1" ref="H7:H14">F7/G7-1</f>
        <v>0.04085867082292216</v>
      </c>
      <c r="J7" s="2"/>
      <c r="K7" s="2"/>
      <c r="L7" s="2"/>
      <c r="M7" s="2"/>
      <c r="N7" s="2"/>
      <c r="O7" s="2"/>
      <c r="P7" s="2"/>
      <c r="Q7" s="2"/>
    </row>
    <row r="8" spans="1:17" ht="13.5">
      <c r="A8" s="3" t="s">
        <v>67</v>
      </c>
      <c r="B8" s="19">
        <v>11358055</v>
      </c>
      <c r="C8" s="64">
        <v>12619341</v>
      </c>
      <c r="D8" s="63">
        <f t="shared" si="0"/>
        <v>-0.0999486423260929</v>
      </c>
      <c r="E8" s="2"/>
      <c r="F8" s="19">
        <v>11265574</v>
      </c>
      <c r="G8" s="19">
        <v>12272959</v>
      </c>
      <c r="H8" s="32">
        <f t="shared" si="1"/>
        <v>-0.08208167239864483</v>
      </c>
      <c r="J8" s="2"/>
      <c r="K8" s="2"/>
      <c r="L8" s="2"/>
      <c r="M8" s="2"/>
      <c r="N8" s="2"/>
      <c r="O8" s="2"/>
      <c r="P8" s="2"/>
      <c r="Q8" s="2"/>
    </row>
    <row r="9" spans="1:17" ht="13.5">
      <c r="A9" s="3" t="s">
        <v>51</v>
      </c>
      <c r="B9" s="19">
        <v>128611</v>
      </c>
      <c r="C9" s="64">
        <v>124817</v>
      </c>
      <c r="D9" s="65">
        <f t="shared" si="0"/>
        <v>0.030396500476697952</v>
      </c>
      <c r="E9" s="66"/>
      <c r="F9" s="84">
        <v>128611</v>
      </c>
      <c r="G9" s="64">
        <v>124817</v>
      </c>
      <c r="H9" s="33">
        <f t="shared" si="1"/>
        <v>0.030396500476697952</v>
      </c>
      <c r="J9" s="2"/>
      <c r="K9" s="2"/>
      <c r="L9" s="2"/>
      <c r="M9" s="2"/>
      <c r="N9" s="2"/>
      <c r="O9" s="2"/>
      <c r="P9" s="2"/>
      <c r="Q9" s="2"/>
    </row>
    <row r="10" spans="1:17" ht="18.75" customHeight="1">
      <c r="A10" s="34" t="s">
        <v>68</v>
      </c>
      <c r="B10" s="19">
        <v>37375</v>
      </c>
      <c r="C10" s="64">
        <v>36303</v>
      </c>
      <c r="D10" s="63">
        <f t="shared" si="0"/>
        <v>0.029529240007712954</v>
      </c>
      <c r="E10" s="2"/>
      <c r="F10" s="19">
        <v>352564</v>
      </c>
      <c r="G10" s="19">
        <v>345756</v>
      </c>
      <c r="H10" s="32">
        <f t="shared" si="1"/>
        <v>0.019690186142829136</v>
      </c>
      <c r="J10" s="2"/>
      <c r="K10" s="2"/>
      <c r="L10" s="2"/>
      <c r="M10" s="2"/>
      <c r="N10" s="2"/>
      <c r="O10" s="2"/>
      <c r="P10" s="2"/>
      <c r="Q10" s="2"/>
    </row>
    <row r="11" spans="1:17" ht="13.5">
      <c r="A11" s="3" t="s">
        <v>4</v>
      </c>
      <c r="B11" s="19">
        <v>72657613</v>
      </c>
      <c r="C11" s="19">
        <v>71550404</v>
      </c>
      <c r="D11" s="63">
        <f t="shared" si="0"/>
        <v>0.015474531772035727</v>
      </c>
      <c r="E11" s="19"/>
      <c r="F11" s="19">
        <v>77056224</v>
      </c>
      <c r="G11" s="19">
        <v>75570907</v>
      </c>
      <c r="H11" s="32">
        <f t="shared" si="1"/>
        <v>0.019654613911144425</v>
      </c>
      <c r="J11" s="2"/>
      <c r="K11" s="2"/>
      <c r="L11" s="2"/>
      <c r="M11" s="2"/>
      <c r="N11" s="2"/>
      <c r="O11" s="2"/>
      <c r="P11" s="2"/>
      <c r="Q11" s="2"/>
    </row>
    <row r="12" spans="1:17" ht="27">
      <c r="A12" s="13" t="s">
        <v>52</v>
      </c>
      <c r="B12" s="19">
        <v>1728917</v>
      </c>
      <c r="C12" s="19">
        <v>1670155</v>
      </c>
      <c r="D12" s="63">
        <f t="shared" si="0"/>
        <v>0.035183560807230396</v>
      </c>
      <c r="E12" s="2"/>
      <c r="F12" s="19">
        <v>1274986</v>
      </c>
      <c r="G12" s="19">
        <v>1232598</v>
      </c>
      <c r="H12" s="32">
        <f t="shared" si="1"/>
        <v>0.03438915201874404</v>
      </c>
      <c r="J12" s="2"/>
      <c r="K12" s="2"/>
      <c r="L12" s="2"/>
      <c r="M12" s="2"/>
      <c r="N12" s="2"/>
      <c r="O12" s="2"/>
      <c r="P12" s="2"/>
      <c r="Q12" s="2"/>
    </row>
    <row r="13" spans="1:17" ht="27">
      <c r="A13" s="13" t="s">
        <v>5</v>
      </c>
      <c r="B13" s="19">
        <v>39873692</v>
      </c>
      <c r="C13" s="19">
        <v>40264202</v>
      </c>
      <c r="D13" s="63">
        <f t="shared" si="0"/>
        <v>-0.009698689669796479</v>
      </c>
      <c r="E13" s="2"/>
      <c r="F13" s="19">
        <v>40287254</v>
      </c>
      <c r="G13" s="19">
        <v>40600026</v>
      </c>
      <c r="H13" s="32">
        <f t="shared" si="1"/>
        <v>-0.00770373890893572</v>
      </c>
      <c r="J13" s="2"/>
      <c r="K13" s="2"/>
      <c r="L13" s="2"/>
      <c r="M13" s="2"/>
      <c r="N13" s="2"/>
      <c r="O13" s="2"/>
      <c r="P13" s="2"/>
      <c r="Q13" s="2"/>
    </row>
    <row r="14" spans="1:17" ht="13.5">
      <c r="A14" s="12" t="s">
        <v>30</v>
      </c>
      <c r="B14" s="19">
        <v>12811463</v>
      </c>
      <c r="C14" s="19">
        <v>7980071</v>
      </c>
      <c r="D14" s="63">
        <f t="shared" si="0"/>
        <v>0.6054322073074287</v>
      </c>
      <c r="E14" s="2"/>
      <c r="F14" s="19">
        <v>14598967</v>
      </c>
      <c r="G14" s="19">
        <v>9472245</v>
      </c>
      <c r="H14" s="32">
        <f t="shared" si="1"/>
        <v>0.5412362116900482</v>
      </c>
      <c r="J14" s="2"/>
      <c r="K14" s="2"/>
      <c r="L14" s="2"/>
      <c r="M14" s="2"/>
      <c r="N14" s="2"/>
      <c r="O14" s="2"/>
      <c r="P14" s="2"/>
      <c r="Q14" s="2"/>
    </row>
    <row r="15" spans="1:17" ht="13.5">
      <c r="A15" s="12" t="s">
        <v>69</v>
      </c>
      <c r="B15" s="19">
        <v>873300</v>
      </c>
      <c r="C15" s="19">
        <v>873300</v>
      </c>
      <c r="D15" s="63" t="s">
        <v>49</v>
      </c>
      <c r="E15" s="2"/>
      <c r="F15" s="67" t="s">
        <v>49</v>
      </c>
      <c r="G15" s="67">
        <v>0</v>
      </c>
      <c r="H15" s="68">
        <v>0</v>
      </c>
      <c r="J15" s="2"/>
      <c r="K15" s="2"/>
      <c r="L15" s="2"/>
      <c r="M15" s="2"/>
      <c r="N15" s="2"/>
      <c r="O15" s="2"/>
      <c r="P15" s="2"/>
      <c r="Q15" s="2"/>
    </row>
    <row r="16" spans="1:17" ht="13.5">
      <c r="A16" s="12" t="s">
        <v>47</v>
      </c>
      <c r="B16" s="19" t="s">
        <v>49</v>
      </c>
      <c r="C16" s="67" t="s">
        <v>49</v>
      </c>
      <c r="D16" s="69">
        <v>0</v>
      </c>
      <c r="E16" s="2"/>
      <c r="F16" s="19" t="s">
        <v>49</v>
      </c>
      <c r="G16" s="19">
        <v>1326</v>
      </c>
      <c r="H16" s="68">
        <v>0</v>
      </c>
      <c r="J16" s="2"/>
      <c r="K16" s="2"/>
      <c r="L16" s="2"/>
      <c r="M16" s="2"/>
      <c r="N16" s="2"/>
      <c r="O16" s="2"/>
      <c r="P16" s="2"/>
      <c r="Q16" s="2"/>
    </row>
    <row r="17" spans="1:17" ht="13.5">
      <c r="A17" s="3" t="s">
        <v>53</v>
      </c>
      <c r="B17" s="19">
        <v>738487</v>
      </c>
      <c r="C17" s="19">
        <v>755413</v>
      </c>
      <c r="D17" s="63">
        <f>B17/C17-1</f>
        <v>-0.022406286362559258</v>
      </c>
      <c r="E17" s="2"/>
      <c r="F17" s="19">
        <v>1266407</v>
      </c>
      <c r="G17" s="19">
        <v>1278903</v>
      </c>
      <c r="H17" s="32">
        <f>F17/G17-1</f>
        <v>-0.009770873944310088</v>
      </c>
      <c r="J17" s="2"/>
      <c r="K17" s="2"/>
      <c r="L17" s="2"/>
      <c r="M17" s="2"/>
      <c r="N17" s="2"/>
      <c r="O17" s="2"/>
      <c r="P17" s="2"/>
      <c r="Q17" s="2"/>
    </row>
    <row r="18" spans="1:17" ht="13.5">
      <c r="A18" s="3" t="s">
        <v>11</v>
      </c>
      <c r="B18" s="19">
        <v>563218</v>
      </c>
      <c r="C18" s="19">
        <v>562009</v>
      </c>
      <c r="D18" s="63">
        <f>B18/C18-1</f>
        <v>0.0021512111016015467</v>
      </c>
      <c r="E18" s="2"/>
      <c r="F18" s="19">
        <v>697751</v>
      </c>
      <c r="G18" s="19">
        <v>693671</v>
      </c>
      <c r="H18" s="32">
        <f>F18/G18-1</f>
        <v>0.005881750858836465</v>
      </c>
      <c r="J18" s="2"/>
      <c r="K18" s="2"/>
      <c r="L18" s="2"/>
      <c r="M18" s="2"/>
      <c r="N18" s="2"/>
      <c r="O18" s="2"/>
      <c r="P18" s="2"/>
      <c r="Q18" s="2"/>
    </row>
    <row r="19" spans="1:17" ht="13.5">
      <c r="A19" s="3" t="s">
        <v>10</v>
      </c>
      <c r="B19" s="19" t="s">
        <v>49</v>
      </c>
      <c r="C19" s="67" t="s">
        <v>49</v>
      </c>
      <c r="D19" s="67">
        <v>0</v>
      </c>
      <c r="E19" s="2"/>
      <c r="F19" s="19">
        <v>154363</v>
      </c>
      <c r="G19" s="19">
        <v>154363</v>
      </c>
      <c r="H19" s="32" t="s">
        <v>49</v>
      </c>
      <c r="J19" s="2"/>
      <c r="K19" s="2"/>
      <c r="L19" s="2"/>
      <c r="M19" s="2"/>
      <c r="N19" s="2"/>
      <c r="O19" s="2"/>
      <c r="P19" s="2"/>
      <c r="Q19" s="2"/>
    </row>
    <row r="20" spans="1:17" ht="13.5">
      <c r="A20" s="3" t="s">
        <v>44</v>
      </c>
      <c r="B20" s="19">
        <v>689822</v>
      </c>
      <c r="C20" s="19">
        <v>697963</v>
      </c>
      <c r="D20" s="63">
        <f>B20/C20-1</f>
        <v>-0.011663942071427846</v>
      </c>
      <c r="E20" s="2"/>
      <c r="F20" s="19">
        <v>503976</v>
      </c>
      <c r="G20" s="19">
        <v>514060</v>
      </c>
      <c r="H20" s="32">
        <f>F20/G20-1</f>
        <v>-0.019616387192156526</v>
      </c>
      <c r="J20" s="2"/>
      <c r="K20" s="2"/>
      <c r="L20" s="2"/>
      <c r="M20" s="2"/>
      <c r="N20" s="2"/>
      <c r="O20" s="2"/>
      <c r="P20" s="2"/>
      <c r="Q20" s="2"/>
    </row>
    <row r="21" spans="1:17" ht="13.5">
      <c r="A21" s="3" t="s">
        <v>70</v>
      </c>
      <c r="B21" s="19" t="s">
        <v>49</v>
      </c>
      <c r="C21" s="19" t="s">
        <v>49</v>
      </c>
      <c r="D21" s="63" t="s">
        <v>49</v>
      </c>
      <c r="E21" s="2"/>
      <c r="F21" s="35" t="s">
        <v>49</v>
      </c>
      <c r="G21" s="35">
        <v>0</v>
      </c>
      <c r="H21" s="68" t="s">
        <v>49</v>
      </c>
      <c r="J21" s="2"/>
      <c r="K21" s="2"/>
      <c r="L21" s="2"/>
      <c r="M21" s="2"/>
      <c r="N21" s="2"/>
      <c r="O21" s="2"/>
      <c r="P21" s="2"/>
      <c r="Q21" s="2"/>
    </row>
    <row r="22" spans="1:17" ht="13.5">
      <c r="A22" s="3" t="s">
        <v>50</v>
      </c>
      <c r="B22" s="19">
        <v>340448</v>
      </c>
      <c r="C22" s="70">
        <v>337282</v>
      </c>
      <c r="D22" s="63">
        <f>B22/C22-1</f>
        <v>0.00938680392075475</v>
      </c>
      <c r="E22" s="2"/>
      <c r="F22" s="35">
        <v>358014</v>
      </c>
      <c r="G22" s="35">
        <v>354481</v>
      </c>
      <c r="H22" s="32">
        <f>F22/G22-1</f>
        <v>0.009966683686854827</v>
      </c>
      <c r="J22" s="2"/>
      <c r="K22" s="2"/>
      <c r="L22" s="2"/>
      <c r="M22" s="2"/>
      <c r="N22" s="2"/>
      <c r="O22" s="2"/>
      <c r="P22" s="2"/>
      <c r="Q22" s="2"/>
    </row>
    <row r="23" spans="1:17" ht="13.5">
      <c r="A23" s="3" t="s">
        <v>7</v>
      </c>
      <c r="B23" s="19">
        <v>2330464</v>
      </c>
      <c r="C23" s="19">
        <v>1829702</v>
      </c>
      <c r="D23" s="63">
        <f>B23/C23-1</f>
        <v>0.27368500444334654</v>
      </c>
      <c r="E23" s="2"/>
      <c r="F23" s="19">
        <v>2500117</v>
      </c>
      <c r="G23" s="19">
        <v>1980114</v>
      </c>
      <c r="H23" s="32">
        <f>F23/G23-1</f>
        <v>0.26261265765506425</v>
      </c>
      <c r="J23" s="2"/>
      <c r="K23" s="2"/>
      <c r="L23" s="2"/>
      <c r="M23" s="2"/>
      <c r="N23" s="2"/>
      <c r="O23" s="2"/>
      <c r="P23" s="2"/>
      <c r="Q23" s="2"/>
    </row>
    <row r="24" spans="1:17" ht="14.25" thickBot="1">
      <c r="A24" s="3" t="s">
        <v>6</v>
      </c>
      <c r="B24" s="36">
        <v>193417</v>
      </c>
      <c r="C24" s="36">
        <v>197752</v>
      </c>
      <c r="D24" s="63">
        <f>B24/C24-1</f>
        <v>-0.02192139649662206</v>
      </c>
      <c r="E24" s="2"/>
      <c r="F24" s="36">
        <v>295386</v>
      </c>
      <c r="G24" s="36">
        <v>320399</v>
      </c>
      <c r="H24" s="32">
        <f>F24/G24-1</f>
        <v>-0.07806828360887519</v>
      </c>
      <c r="J24" s="2"/>
      <c r="K24" s="2"/>
      <c r="L24" s="2"/>
      <c r="M24" s="2"/>
      <c r="N24" s="2"/>
      <c r="O24" s="2"/>
      <c r="P24" s="2"/>
      <c r="Q24" s="2"/>
    </row>
    <row r="25" spans="1:17" ht="13.5" thickBot="1">
      <c r="A25" s="37" t="s">
        <v>8</v>
      </c>
      <c r="B25" s="38">
        <f>SUM(B7:B10)+SUM(B11:B24)</f>
        <v>167628523</v>
      </c>
      <c r="C25" s="38">
        <f>SUM(C7:C10)+SUM(C11:C24)</f>
        <v>161784971</v>
      </c>
      <c r="D25" s="21">
        <f>B25/C25-1</f>
        <v>0.03611925115096137</v>
      </c>
      <c r="E25" s="2"/>
      <c r="F25" s="79">
        <f>SUM(F7:F10)+SUM(F11:F24)</f>
        <v>175983723</v>
      </c>
      <c r="G25" s="38">
        <f>SUM(G7:G10)+SUM(G11:G24)</f>
        <v>169169225</v>
      </c>
      <c r="H25" s="21">
        <f>F25/G25-1</f>
        <v>0.04028213760511101</v>
      </c>
      <c r="J25" s="2"/>
      <c r="K25" s="2"/>
      <c r="L25" s="2"/>
      <c r="M25" s="2"/>
      <c r="N25" s="2"/>
      <c r="O25" s="2"/>
      <c r="P25" s="2"/>
      <c r="Q25" s="2"/>
    </row>
    <row r="26" spans="1:17" ht="13.5" thickTop="1">
      <c r="A26" s="39"/>
      <c r="B26" s="40"/>
      <c r="C26" s="40"/>
      <c r="D26" s="41"/>
      <c r="J26" s="2"/>
      <c r="K26" s="2"/>
      <c r="L26" s="2"/>
      <c r="M26" s="2"/>
      <c r="N26" s="2"/>
      <c r="O26" s="2"/>
      <c r="P26" s="2"/>
      <c r="Q26" s="2"/>
    </row>
    <row r="27" spans="1:17" ht="12.75">
      <c r="A27" s="14" t="s">
        <v>9</v>
      </c>
      <c r="B27" s="40"/>
      <c r="C27" s="40"/>
      <c r="D27" s="41"/>
      <c r="J27" s="2"/>
      <c r="K27" s="2"/>
      <c r="L27" s="2"/>
      <c r="M27" s="2"/>
      <c r="N27" s="2"/>
      <c r="O27" s="2"/>
      <c r="P27" s="2"/>
      <c r="Q27" s="2"/>
    </row>
    <row r="28" spans="1:17" ht="12.75">
      <c r="A28" s="39"/>
      <c r="B28" s="40"/>
      <c r="C28" s="40"/>
      <c r="D28" s="41"/>
      <c r="J28" s="2"/>
      <c r="K28" s="2"/>
      <c r="L28" s="2"/>
      <c r="M28" s="2"/>
      <c r="N28" s="2"/>
      <c r="O28" s="2"/>
      <c r="P28" s="2"/>
      <c r="Q28" s="2"/>
    </row>
    <row r="29" spans="1:17" ht="16.5" customHeight="1">
      <c r="A29" s="42"/>
      <c r="B29" s="97" t="s">
        <v>3</v>
      </c>
      <c r="C29" s="97"/>
      <c r="D29" s="98"/>
      <c r="F29" s="97" t="s">
        <v>2</v>
      </c>
      <c r="G29" s="97"/>
      <c r="H29" s="98"/>
      <c r="J29" s="2"/>
      <c r="K29" s="2"/>
      <c r="L29" s="2"/>
      <c r="M29" s="2"/>
      <c r="N29" s="2"/>
      <c r="O29" s="2"/>
      <c r="P29" s="2"/>
      <c r="Q29" s="2"/>
    </row>
    <row r="30" spans="1:17" ht="12.75">
      <c r="A30" s="43" t="s">
        <v>1</v>
      </c>
      <c r="B30" s="95">
        <v>45382</v>
      </c>
      <c r="C30" s="95">
        <v>45291</v>
      </c>
      <c r="D30" s="43" t="s">
        <v>76</v>
      </c>
      <c r="F30" s="95">
        <v>45382</v>
      </c>
      <c r="G30" s="95">
        <v>45291</v>
      </c>
      <c r="H30" s="43" t="s">
        <v>76</v>
      </c>
      <c r="J30" s="2"/>
      <c r="K30" s="2"/>
      <c r="L30" s="2"/>
      <c r="M30" s="2"/>
      <c r="N30" s="2"/>
      <c r="O30" s="2"/>
      <c r="P30" s="2"/>
      <c r="Q30" s="2"/>
    </row>
    <row r="31" spans="1:17" ht="13.5" thickBot="1">
      <c r="A31" s="44" t="s">
        <v>12</v>
      </c>
      <c r="B31" s="96"/>
      <c r="C31" s="96"/>
      <c r="D31" s="6" t="s">
        <v>77</v>
      </c>
      <c r="F31" s="96"/>
      <c r="G31" s="96"/>
      <c r="H31" s="6" t="s">
        <v>77</v>
      </c>
      <c r="J31" s="2"/>
      <c r="K31" s="2"/>
      <c r="L31" s="2"/>
      <c r="M31" s="2"/>
      <c r="N31" s="2"/>
      <c r="O31" s="2"/>
      <c r="P31" s="2"/>
      <c r="Q31" s="2"/>
    </row>
    <row r="32" spans="1:17" ht="13.5">
      <c r="A32" s="3" t="s">
        <v>51</v>
      </c>
      <c r="B32" s="19">
        <v>116478</v>
      </c>
      <c r="C32" s="19">
        <v>88809</v>
      </c>
      <c r="D32" s="63">
        <f aca="true" t="shared" si="2" ref="D32:D38">B32/C32-1</f>
        <v>0.3115562611897442</v>
      </c>
      <c r="E32" s="2"/>
      <c r="F32" s="19">
        <v>116478</v>
      </c>
      <c r="G32" s="19">
        <v>88809</v>
      </c>
      <c r="H32" s="32">
        <f aca="true" t="shared" si="3" ref="H32:H38">F32/G32-1</f>
        <v>0.3115562611897442</v>
      </c>
      <c r="J32" s="2"/>
      <c r="K32" s="2"/>
      <c r="L32" s="2"/>
      <c r="M32" s="2"/>
      <c r="N32" s="2"/>
      <c r="O32" s="2"/>
      <c r="P32" s="2"/>
      <c r="Q32" s="2"/>
    </row>
    <row r="33" spans="1:17" ht="13.5">
      <c r="A33" s="3" t="s">
        <v>13</v>
      </c>
      <c r="B33" s="19">
        <v>542320</v>
      </c>
      <c r="C33" s="19">
        <v>1081766</v>
      </c>
      <c r="D33" s="63">
        <f t="shared" si="2"/>
        <v>-0.49867161659730475</v>
      </c>
      <c r="E33" s="2"/>
      <c r="F33" s="19">
        <v>534684</v>
      </c>
      <c r="G33" s="19">
        <v>1034613</v>
      </c>
      <c r="H33" s="32">
        <f t="shared" si="3"/>
        <v>-0.48320386463344267</v>
      </c>
      <c r="J33" s="2"/>
      <c r="K33" s="2"/>
      <c r="L33" s="2"/>
      <c r="M33" s="2"/>
      <c r="N33" s="2"/>
      <c r="O33" s="2"/>
      <c r="P33" s="2"/>
      <c r="Q33" s="2"/>
    </row>
    <row r="34" spans="1:17" ht="13.5">
      <c r="A34" s="3" t="s">
        <v>14</v>
      </c>
      <c r="B34" s="19">
        <v>136976617</v>
      </c>
      <c r="C34" s="19">
        <v>134443350</v>
      </c>
      <c r="D34" s="63">
        <f t="shared" si="2"/>
        <v>0.01884263520657581</v>
      </c>
      <c r="E34" s="2"/>
      <c r="F34" s="19">
        <v>141197279</v>
      </c>
      <c r="G34" s="19">
        <v>138052954</v>
      </c>
      <c r="H34" s="32">
        <f t="shared" si="3"/>
        <v>0.022776223969825482</v>
      </c>
      <c r="J34" s="2"/>
      <c r="K34" s="2"/>
      <c r="L34" s="2"/>
      <c r="M34" s="2"/>
      <c r="N34" s="2"/>
      <c r="O34" s="2"/>
      <c r="P34" s="2"/>
      <c r="Q34" s="2"/>
    </row>
    <row r="35" spans="1:17" ht="13.5">
      <c r="A35" s="3" t="s">
        <v>15</v>
      </c>
      <c r="B35" s="19">
        <v>9013081</v>
      </c>
      <c r="C35" s="19">
        <v>8583795</v>
      </c>
      <c r="D35" s="63">
        <f t="shared" si="2"/>
        <v>0.050011212989126586</v>
      </c>
      <c r="E35" s="2"/>
      <c r="F35" s="19">
        <v>10178845</v>
      </c>
      <c r="G35" s="19">
        <v>9548567</v>
      </c>
      <c r="H35" s="32">
        <f t="shared" si="3"/>
        <v>0.06600760093111346</v>
      </c>
      <c r="J35" s="2"/>
      <c r="K35" s="2"/>
      <c r="L35" s="2"/>
      <c r="M35" s="2"/>
      <c r="N35" s="2"/>
      <c r="O35" s="2"/>
      <c r="P35" s="2"/>
      <c r="Q35" s="2"/>
    </row>
    <row r="36" spans="1:17" ht="13.5">
      <c r="A36" s="3" t="s">
        <v>54</v>
      </c>
      <c r="B36" s="19">
        <v>2454900</v>
      </c>
      <c r="C36" s="19">
        <v>2403652</v>
      </c>
      <c r="D36" s="63">
        <f t="shared" si="2"/>
        <v>0.02132089004564719</v>
      </c>
      <c r="E36" s="2"/>
      <c r="F36" s="19">
        <v>2461984</v>
      </c>
      <c r="G36" s="19">
        <v>2423218</v>
      </c>
      <c r="H36" s="32">
        <f t="shared" si="3"/>
        <v>0.015997735242970323</v>
      </c>
      <c r="J36" s="2"/>
      <c r="K36" s="2"/>
      <c r="L36" s="2"/>
      <c r="M36" s="2"/>
      <c r="N36" s="2"/>
      <c r="O36" s="2"/>
      <c r="P36" s="2"/>
      <c r="Q36" s="2"/>
    </row>
    <row r="37" spans="1:17" ht="13.5">
      <c r="A37" s="3" t="s">
        <v>16</v>
      </c>
      <c r="B37" s="19">
        <v>562318</v>
      </c>
      <c r="C37" s="19">
        <v>551539</v>
      </c>
      <c r="D37" s="63">
        <f t="shared" si="2"/>
        <v>0.019543495564230184</v>
      </c>
      <c r="E37" s="2"/>
      <c r="F37" s="19">
        <v>669588</v>
      </c>
      <c r="G37" s="19">
        <v>651144</v>
      </c>
      <c r="H37" s="32">
        <f t="shared" si="3"/>
        <v>0.02832553167962848</v>
      </c>
      <c r="J37" s="2"/>
      <c r="K37" s="2"/>
      <c r="L37" s="2"/>
      <c r="M37" s="2"/>
      <c r="N37" s="2"/>
      <c r="O37" s="2"/>
      <c r="P37" s="2"/>
      <c r="Q37" s="2"/>
    </row>
    <row r="38" spans="1:17" ht="13.5">
      <c r="A38" s="3" t="s">
        <v>17</v>
      </c>
      <c r="B38" s="19">
        <v>142987</v>
      </c>
      <c r="C38" s="67">
        <v>113280</v>
      </c>
      <c r="D38" s="63">
        <f t="shared" si="2"/>
        <v>0.26224399717514135</v>
      </c>
      <c r="E38" s="2"/>
      <c r="F38" s="19">
        <v>135435</v>
      </c>
      <c r="G38" s="19">
        <v>103884</v>
      </c>
      <c r="H38" s="32">
        <f t="shared" si="3"/>
        <v>0.30371375765276665</v>
      </c>
      <c r="J38" s="2"/>
      <c r="K38" s="2"/>
      <c r="L38" s="2"/>
      <c r="M38" s="2"/>
      <c r="N38" s="2"/>
      <c r="O38" s="2"/>
      <c r="P38" s="2"/>
      <c r="Q38" s="2"/>
    </row>
    <row r="39" spans="1:17" ht="13.5">
      <c r="A39" s="3" t="s">
        <v>45</v>
      </c>
      <c r="B39" s="19" t="s">
        <v>49</v>
      </c>
      <c r="C39" s="19" t="s">
        <v>49</v>
      </c>
      <c r="D39" s="63" t="s">
        <v>49</v>
      </c>
      <c r="E39" s="2"/>
      <c r="F39" s="67" t="s">
        <v>49</v>
      </c>
      <c r="G39" s="67">
        <v>0</v>
      </c>
      <c r="H39" s="32" t="s">
        <v>49</v>
      </c>
      <c r="J39" s="2"/>
      <c r="K39" s="2"/>
      <c r="L39" s="2"/>
      <c r="M39" s="2"/>
      <c r="N39" s="2"/>
      <c r="O39" s="2"/>
      <c r="P39" s="2"/>
      <c r="Q39" s="2"/>
    </row>
    <row r="40" spans="1:17" ht="13.5">
      <c r="A40" s="3" t="s">
        <v>55</v>
      </c>
      <c r="B40" s="19">
        <v>664383</v>
      </c>
      <c r="C40" s="19">
        <v>669778</v>
      </c>
      <c r="D40" s="63">
        <f>B40/C40-1</f>
        <v>-0.00805490774555151</v>
      </c>
      <c r="E40" s="2"/>
      <c r="F40" s="19">
        <v>524791</v>
      </c>
      <c r="G40" s="19">
        <v>533351</v>
      </c>
      <c r="H40" s="32">
        <f>F40/G40-1</f>
        <v>-0.016049468361360564</v>
      </c>
      <c r="J40" s="2"/>
      <c r="K40" s="2"/>
      <c r="L40" s="2"/>
      <c r="M40" s="2"/>
      <c r="N40" s="2"/>
      <c r="O40" s="2"/>
      <c r="P40" s="2"/>
      <c r="Q40" s="2"/>
    </row>
    <row r="41" spans="1:17" ht="13.5">
      <c r="A41" s="3" t="s">
        <v>18</v>
      </c>
      <c r="B41" s="19">
        <v>4135858</v>
      </c>
      <c r="C41" s="19">
        <v>1847667</v>
      </c>
      <c r="D41" s="63">
        <f>B41/C41-1</f>
        <v>1.2384217502396266</v>
      </c>
      <c r="E41" s="2"/>
      <c r="F41" s="19">
        <v>4714163</v>
      </c>
      <c r="G41" s="19">
        <v>2548120</v>
      </c>
      <c r="H41" s="32">
        <f>F41/G41-1</f>
        <v>0.8500553349135833</v>
      </c>
      <c r="J41" s="2"/>
      <c r="K41" s="2"/>
      <c r="L41" s="2"/>
      <c r="M41" s="2"/>
      <c r="N41" s="2"/>
      <c r="O41" s="2"/>
      <c r="P41" s="2"/>
      <c r="Q41" s="2"/>
    </row>
    <row r="42" spans="1:17" ht="14.25" thickBot="1">
      <c r="A42" s="3" t="s">
        <v>19</v>
      </c>
      <c r="B42" s="36">
        <v>239857</v>
      </c>
      <c r="C42" s="36">
        <v>171969</v>
      </c>
      <c r="D42" s="63">
        <f>B42/C42-1</f>
        <v>0.39476882461373863</v>
      </c>
      <c r="E42" s="2"/>
      <c r="F42" s="36">
        <v>359709</v>
      </c>
      <c r="G42" s="36">
        <v>288057</v>
      </c>
      <c r="H42" s="32">
        <f>F42/G42-1</f>
        <v>0.24874243639279725</v>
      </c>
      <c r="J42" s="2"/>
      <c r="K42" s="2"/>
      <c r="L42" s="2"/>
      <c r="M42" s="2"/>
      <c r="N42" s="2"/>
      <c r="O42" s="2"/>
      <c r="P42" s="2"/>
      <c r="Q42" s="2"/>
    </row>
    <row r="43" spans="1:17" ht="13.5" thickBot="1">
      <c r="A43" s="45" t="s">
        <v>20</v>
      </c>
      <c r="B43" s="46">
        <f>SUM(B32:B42)</f>
        <v>154848799</v>
      </c>
      <c r="C43" s="46">
        <f>SUM(C32:C42)</f>
        <v>149955605</v>
      </c>
      <c r="D43" s="10">
        <f>B43/C43-1</f>
        <v>0.03263095100713298</v>
      </c>
      <c r="E43" s="2"/>
      <c r="F43" s="46">
        <f>SUM(F32:F42)</f>
        <v>160892956</v>
      </c>
      <c r="G43" s="46">
        <f>SUM(G32:G42)</f>
        <v>155272717</v>
      </c>
      <c r="H43" s="10">
        <f>F43/G43-1</f>
        <v>0.036195921012962096</v>
      </c>
      <c r="J43" s="2"/>
      <c r="K43" s="2"/>
      <c r="L43" s="2"/>
      <c r="M43" s="2"/>
      <c r="N43" s="2"/>
      <c r="O43" s="2"/>
      <c r="P43" s="2"/>
      <c r="Q43" s="2"/>
    </row>
    <row r="44" spans="1:17" ht="13.5" thickTop="1">
      <c r="A44" s="47"/>
      <c r="B44" s="48"/>
      <c r="C44" s="48"/>
      <c r="D44" s="49"/>
      <c r="E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39" t="s">
        <v>21</v>
      </c>
      <c r="B45" s="50"/>
      <c r="C45" s="50"/>
      <c r="D45" s="49"/>
      <c r="E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51" t="s">
        <v>22</v>
      </c>
      <c r="B46" s="19">
        <v>8073083</v>
      </c>
      <c r="C46" s="19">
        <v>8073083</v>
      </c>
      <c r="D46" s="63" t="s">
        <v>49</v>
      </c>
      <c r="E46" s="2"/>
      <c r="F46" s="19">
        <v>8073083</v>
      </c>
      <c r="G46" s="19">
        <v>8073083</v>
      </c>
      <c r="H46" s="32" t="s">
        <v>49</v>
      </c>
      <c r="J46" s="2"/>
      <c r="K46" s="2"/>
      <c r="L46" s="2"/>
      <c r="M46" s="2"/>
      <c r="N46" s="2"/>
      <c r="O46" s="2"/>
      <c r="P46" s="2"/>
      <c r="Q46" s="2"/>
    </row>
    <row r="47" spans="1:17" ht="12.75">
      <c r="A47" s="52" t="s">
        <v>23</v>
      </c>
      <c r="B47" s="19">
        <v>-46828</v>
      </c>
      <c r="C47" s="19">
        <v>-12982</v>
      </c>
      <c r="D47" s="63">
        <f>B47/C47-1</f>
        <v>2.607148359266677</v>
      </c>
      <c r="E47" s="2"/>
      <c r="F47" s="19">
        <v>-62115</v>
      </c>
      <c r="G47" s="19">
        <v>-28269</v>
      </c>
      <c r="H47" s="32">
        <f aca="true" t="shared" si="4" ref="H47:H55">F47/G47-1</f>
        <v>1.1972832431285152</v>
      </c>
      <c r="J47" s="2"/>
      <c r="K47" s="2"/>
      <c r="L47" s="2"/>
      <c r="M47" s="2"/>
      <c r="N47" s="2"/>
      <c r="O47" s="2"/>
      <c r="P47" s="2"/>
      <c r="Q47" s="2"/>
    </row>
    <row r="48" spans="1:17" ht="12.75">
      <c r="A48" s="51" t="s">
        <v>24</v>
      </c>
      <c r="B48" s="19">
        <v>28614</v>
      </c>
      <c r="C48" s="19">
        <v>28614</v>
      </c>
      <c r="D48" s="63" t="s">
        <v>49</v>
      </c>
      <c r="E48" s="2"/>
      <c r="F48" s="19">
        <v>31235</v>
      </c>
      <c r="G48" s="19">
        <v>31235</v>
      </c>
      <c r="H48" s="32" t="s">
        <v>49</v>
      </c>
      <c r="J48" s="2"/>
      <c r="K48" s="2"/>
      <c r="L48" s="2"/>
      <c r="M48" s="2"/>
      <c r="N48" s="2"/>
      <c r="O48" s="2"/>
      <c r="P48" s="2"/>
      <c r="Q48" s="2"/>
    </row>
    <row r="49" spans="1:17" ht="12.75">
      <c r="A49" s="52" t="s">
        <v>25</v>
      </c>
      <c r="B49" s="19">
        <v>5045737</v>
      </c>
      <c r="C49" s="19">
        <v>4095127</v>
      </c>
      <c r="D49" s="63">
        <f>B49/C49-1</f>
        <v>0.23213199492958347</v>
      </c>
      <c r="E49" s="2"/>
      <c r="F49" s="19">
        <v>6544751</v>
      </c>
      <c r="G49" s="19">
        <v>5444429</v>
      </c>
      <c r="H49" s="32">
        <f t="shared" si="4"/>
        <v>0.20210053248926574</v>
      </c>
      <c r="J49" s="2"/>
      <c r="K49" s="2"/>
      <c r="L49" s="2"/>
      <c r="M49" s="2"/>
      <c r="N49" s="2"/>
      <c r="O49" s="2"/>
      <c r="P49" s="2"/>
      <c r="Q49" s="2"/>
    </row>
    <row r="50" spans="1:17" ht="12.75">
      <c r="A50" s="52" t="s">
        <v>62</v>
      </c>
      <c r="B50" s="19">
        <v>27495</v>
      </c>
      <c r="C50" s="19">
        <v>28738</v>
      </c>
      <c r="D50" s="63">
        <f>B50/C50-1</f>
        <v>-0.04325283596631635</v>
      </c>
      <c r="E50" s="2"/>
      <c r="F50" s="19">
        <v>42609</v>
      </c>
      <c r="G50" s="19">
        <v>43839</v>
      </c>
      <c r="H50" s="32">
        <f t="shared" si="4"/>
        <v>-0.028057209334154565</v>
      </c>
      <c r="J50" s="2"/>
      <c r="K50" s="2"/>
      <c r="L50" s="2"/>
      <c r="M50" s="2"/>
      <c r="N50" s="2"/>
      <c r="O50" s="2"/>
      <c r="P50" s="2"/>
      <c r="Q50" s="2"/>
    </row>
    <row r="51" spans="1:17" ht="26.25">
      <c r="A51" s="53" t="s">
        <v>60</v>
      </c>
      <c r="B51" s="19">
        <v>-1463400</v>
      </c>
      <c r="C51" s="19">
        <v>-1498237</v>
      </c>
      <c r="D51" s="63">
        <f>B51/C51-1</f>
        <v>-0.023251995512058476</v>
      </c>
      <c r="E51" s="2"/>
      <c r="F51" s="19">
        <v>-1450007</v>
      </c>
      <c r="G51" s="19">
        <v>-1488214</v>
      </c>
      <c r="H51" s="32">
        <f t="shared" si="4"/>
        <v>-0.025673055084819763</v>
      </c>
      <c r="J51" s="2"/>
      <c r="K51" s="2"/>
      <c r="L51" s="2"/>
      <c r="M51" s="2"/>
      <c r="N51" s="2"/>
      <c r="O51" s="2"/>
      <c r="P51" s="2"/>
      <c r="Q51" s="2"/>
    </row>
    <row r="52" spans="1:17" ht="12.75">
      <c r="A52" s="51" t="s">
        <v>26</v>
      </c>
      <c r="B52" s="19">
        <v>1115023</v>
      </c>
      <c r="C52" s="19">
        <v>1115023</v>
      </c>
      <c r="D52" s="63" t="s">
        <v>49</v>
      </c>
      <c r="E52" s="2"/>
      <c r="F52" s="19">
        <v>1147887</v>
      </c>
      <c r="G52" s="19">
        <v>1147889</v>
      </c>
      <c r="H52" s="32">
        <f t="shared" si="4"/>
        <v>-1.7423287442808189E-06</v>
      </c>
      <c r="J52" s="2"/>
      <c r="K52" s="2"/>
      <c r="L52" s="2"/>
      <c r="M52" s="2"/>
      <c r="N52" s="2"/>
      <c r="O52" s="2"/>
      <c r="P52" s="2"/>
      <c r="Q52" s="2"/>
    </row>
    <row r="53" spans="1:17" ht="14.25" thickBot="1">
      <c r="A53" s="54" t="s">
        <v>61</v>
      </c>
      <c r="B53" s="55">
        <f>SUM(B46:B52)</f>
        <v>12779724</v>
      </c>
      <c r="C53" s="55">
        <f>SUM(C46:C52)</f>
        <v>11829366</v>
      </c>
      <c r="D53" s="56">
        <f>B53/C53-1</f>
        <v>0.08033887868546796</v>
      </c>
      <c r="E53" s="2"/>
      <c r="F53" s="55">
        <f>SUM(F46:F52)</f>
        <v>14327443</v>
      </c>
      <c r="G53" s="55">
        <f>SUM(G46:G52)</f>
        <v>13223992</v>
      </c>
      <c r="H53" s="56">
        <f t="shared" si="4"/>
        <v>0.08344310855602455</v>
      </c>
      <c r="J53" s="2"/>
      <c r="K53" s="2"/>
      <c r="L53" s="2"/>
      <c r="M53" s="2"/>
      <c r="N53" s="2"/>
      <c r="O53" s="2"/>
      <c r="P53" s="2"/>
      <c r="Q53" s="2"/>
    </row>
    <row r="54" spans="1:17" ht="12.75">
      <c r="A54" s="52" t="s">
        <v>27</v>
      </c>
      <c r="B54" s="67">
        <v>0</v>
      </c>
      <c r="C54" s="67">
        <v>0</v>
      </c>
      <c r="D54" s="67">
        <v>0</v>
      </c>
      <c r="E54" s="2"/>
      <c r="F54" s="19">
        <v>763324</v>
      </c>
      <c r="G54" s="19">
        <v>672516</v>
      </c>
      <c r="H54" s="32">
        <f t="shared" si="4"/>
        <v>0.13502727072664444</v>
      </c>
      <c r="J54" s="2"/>
      <c r="K54" s="2"/>
      <c r="L54" s="2"/>
      <c r="M54" s="2"/>
      <c r="N54" s="2"/>
      <c r="O54" s="2"/>
      <c r="P54" s="2"/>
      <c r="Q54" s="2"/>
    </row>
    <row r="55" spans="1:17" ht="13.5" thickBot="1">
      <c r="A55" s="45" t="s">
        <v>28</v>
      </c>
      <c r="B55" s="38">
        <f>B53+B43+B54</f>
        <v>167628523</v>
      </c>
      <c r="C55" s="38">
        <f>C53+C43+C54</f>
        <v>161784971</v>
      </c>
      <c r="D55" s="20">
        <f>B55/C55-1</f>
        <v>0.03611925115096137</v>
      </c>
      <c r="E55" s="2"/>
      <c r="F55" s="79">
        <f>F43+F53+F54</f>
        <v>175983723</v>
      </c>
      <c r="G55" s="38">
        <f>G43+G53+G54</f>
        <v>169169225</v>
      </c>
      <c r="H55" s="20">
        <f t="shared" si="4"/>
        <v>0.04028213760511101</v>
      </c>
      <c r="J55" s="2"/>
      <c r="K55" s="2"/>
      <c r="L55" s="2"/>
      <c r="M55" s="2"/>
      <c r="N55" s="2"/>
      <c r="O55" s="2"/>
      <c r="P55" s="2"/>
      <c r="Q55" s="2"/>
    </row>
    <row r="56" ht="13.5" thickTop="1"/>
    <row r="57" spans="1:3" ht="12.75">
      <c r="A57" s="14" t="s">
        <v>46</v>
      </c>
      <c r="B57" s="2"/>
      <c r="C57" s="2"/>
    </row>
    <row r="58" spans="1:8" ht="12.75">
      <c r="A58" s="83" t="s">
        <v>78</v>
      </c>
      <c r="B58" s="76"/>
      <c r="C58" s="76"/>
      <c r="D58" s="76"/>
      <c r="E58" s="57"/>
      <c r="F58" s="57"/>
      <c r="G58" s="57"/>
      <c r="H58" s="57"/>
    </row>
    <row r="59" spans="2:3" ht="12.75">
      <c r="B59" s="2"/>
      <c r="C59" s="2"/>
    </row>
    <row r="60" spans="1:8" ht="26.25" customHeight="1">
      <c r="A60" s="18" t="s">
        <v>29</v>
      </c>
      <c r="C60" s="17"/>
      <c r="F60" s="99" t="s">
        <v>72</v>
      </c>
      <c r="G60" s="100"/>
      <c r="H60" s="100"/>
    </row>
    <row r="61" spans="1:8" ht="14.25">
      <c r="A61" s="16" t="s">
        <v>0</v>
      </c>
      <c r="C61" s="17"/>
      <c r="F61" s="93" t="s">
        <v>71</v>
      </c>
      <c r="G61" s="94"/>
      <c r="H61" s="94"/>
    </row>
  </sheetData>
  <sheetProtection password="E73A" sheet="1" objects="1" scenarios="1"/>
  <mergeCells count="16">
    <mergeCell ref="F5:F6"/>
    <mergeCell ref="G5:G6"/>
    <mergeCell ref="F29:H29"/>
    <mergeCell ref="B4:D4"/>
    <mergeCell ref="B5:B6"/>
    <mergeCell ref="C5:C6"/>
    <mergeCell ref="A1:F1"/>
    <mergeCell ref="F61:H61"/>
    <mergeCell ref="G30:G31"/>
    <mergeCell ref="B29:D29"/>
    <mergeCell ref="B30:B31"/>
    <mergeCell ref="C30:C31"/>
    <mergeCell ref="F30:F31"/>
    <mergeCell ref="F60:H60"/>
    <mergeCell ref="A2:D2"/>
    <mergeCell ref="F4:H4"/>
  </mergeCells>
  <printOptions/>
  <pageMargins left="0.7" right="0.7" top="0.75" bottom="0.75" header="0.3" footer="0.3"/>
  <pageSetup fitToHeight="1" fitToWidth="1" horizontalDpi="600" verticalDpi="600" orientation="landscape" scale="56" r:id="rId1"/>
  <headerFooter>
    <oddFooter>&amp;L&amp;1#&amp;"Calibri"&amp;10&amp;K000000Clasificare: Uz Intern</oddFooter>
  </headerFooter>
  <ignoredErrors>
    <ignoredError sqref="F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8"/>
  <sheetViews>
    <sheetView zoomScale="93" zoomScaleNormal="93" zoomScalePageLayoutView="0" workbookViewId="0" topLeftCell="A1">
      <selection activeCell="F29" sqref="F29:F30"/>
    </sheetView>
  </sheetViews>
  <sheetFormatPr defaultColWidth="9.140625" defaultRowHeight="12.75"/>
  <cols>
    <col min="1" max="1" width="84.28125" style="5" customWidth="1"/>
    <col min="2" max="2" width="13.140625" style="5" customWidth="1"/>
    <col min="3" max="3" width="13.7109375" style="5" customWidth="1"/>
    <col min="4" max="4" width="12.421875" style="5" customWidth="1"/>
    <col min="5" max="5" width="4.7109375" style="5" customWidth="1"/>
    <col min="6" max="6" width="13.421875" style="5" customWidth="1"/>
    <col min="7" max="7" width="13.00390625" style="5" customWidth="1"/>
    <col min="8" max="8" width="17.28125" style="5" customWidth="1"/>
    <col min="9" max="9" width="7.28125" style="5" bestFit="1" customWidth="1"/>
    <col min="10" max="10" width="5.140625" style="5" bestFit="1" customWidth="1"/>
    <col min="11" max="11" width="14.57421875" style="5" customWidth="1"/>
    <col min="12" max="16384" width="9.140625" style="5" customWidth="1"/>
  </cols>
  <sheetData>
    <row r="1" ht="12.75">
      <c r="A1" s="11" t="s">
        <v>79</v>
      </c>
    </row>
    <row r="4" spans="1:8" ht="15" customHeight="1">
      <c r="A4" s="4"/>
      <c r="B4" s="109" t="s">
        <v>3</v>
      </c>
      <c r="C4" s="102"/>
      <c r="D4" s="102"/>
      <c r="F4" s="97" t="s">
        <v>2</v>
      </c>
      <c r="G4" s="97"/>
      <c r="H4" s="98"/>
    </row>
    <row r="5" spans="1:8" ht="12.75">
      <c r="A5" s="105" t="s">
        <v>12</v>
      </c>
      <c r="B5" s="107">
        <v>45382</v>
      </c>
      <c r="C5" s="107">
        <v>45016</v>
      </c>
      <c r="D5" s="62" t="s">
        <v>80</v>
      </c>
      <c r="F5" s="107">
        <v>45382</v>
      </c>
      <c r="G5" s="107">
        <v>45016</v>
      </c>
      <c r="H5" s="62" t="s">
        <v>80</v>
      </c>
    </row>
    <row r="6" spans="1:8" ht="13.5" thickBot="1">
      <c r="A6" s="106"/>
      <c r="B6" s="108"/>
      <c r="C6" s="108"/>
      <c r="D6" s="6" t="s">
        <v>81</v>
      </c>
      <c r="F6" s="108"/>
      <c r="G6" s="108"/>
      <c r="H6" s="6" t="s">
        <v>81</v>
      </c>
    </row>
    <row r="7" spans="1:17" ht="12.75">
      <c r="A7" s="77" t="s">
        <v>48</v>
      </c>
      <c r="B7" s="7">
        <v>2336933</v>
      </c>
      <c r="C7" s="7">
        <v>1749400</v>
      </c>
      <c r="D7" s="71">
        <f aca="true" t="shared" si="0" ref="D7:D26">B7/C7-1</f>
        <v>0.3358482908425746</v>
      </c>
      <c r="E7" s="7"/>
      <c r="F7" s="7">
        <v>2474027</v>
      </c>
      <c r="G7" s="7">
        <v>1946814</v>
      </c>
      <c r="H7" s="71">
        <f aca="true" t="shared" si="1" ref="H7:H26">F7/G7-1</f>
        <v>0.2708080997979263</v>
      </c>
      <c r="K7" s="7"/>
      <c r="L7" s="7"/>
      <c r="M7" s="71"/>
      <c r="N7" s="7"/>
      <c r="O7" s="7"/>
      <c r="P7" s="7"/>
      <c r="Q7" s="7"/>
    </row>
    <row r="8" spans="1:17" ht="12.75">
      <c r="A8" s="59" t="s">
        <v>56</v>
      </c>
      <c r="B8" s="78">
        <v>8084</v>
      </c>
      <c r="C8" s="7">
        <v>8013</v>
      </c>
      <c r="D8" s="71">
        <f t="shared" si="0"/>
        <v>0.00886060152252588</v>
      </c>
      <c r="E8" s="7"/>
      <c r="F8" s="19">
        <v>116359</v>
      </c>
      <c r="G8" s="7">
        <v>75062</v>
      </c>
      <c r="H8" s="71">
        <f t="shared" si="1"/>
        <v>0.5501718579307773</v>
      </c>
      <c r="K8" s="78"/>
      <c r="L8" s="7"/>
      <c r="M8" s="71"/>
      <c r="N8" s="7"/>
      <c r="O8" s="7"/>
      <c r="P8" s="7"/>
      <c r="Q8" s="7"/>
    </row>
    <row r="9" spans="1:17" ht="12.75">
      <c r="A9" s="29" t="s">
        <v>57</v>
      </c>
      <c r="B9" s="7">
        <v>-1016830</v>
      </c>
      <c r="C9" s="7">
        <v>-724329</v>
      </c>
      <c r="D9" s="71">
        <f t="shared" si="0"/>
        <v>0.4038234006922268</v>
      </c>
      <c r="E9" s="7"/>
      <c r="F9" s="7">
        <v>-1044603</v>
      </c>
      <c r="G9" s="7">
        <v>-779213</v>
      </c>
      <c r="H9" s="71">
        <f t="shared" si="1"/>
        <v>0.34058723352921483</v>
      </c>
      <c r="K9" s="7"/>
      <c r="L9" s="7"/>
      <c r="M9" s="71"/>
      <c r="N9" s="7"/>
      <c r="O9" s="7"/>
      <c r="P9" s="7"/>
      <c r="Q9" s="7"/>
    </row>
    <row r="10" spans="1:17" ht="12.75">
      <c r="A10" s="29" t="s">
        <v>58</v>
      </c>
      <c r="B10" s="7">
        <v>-3455</v>
      </c>
      <c r="C10" s="7">
        <v>-1637</v>
      </c>
      <c r="D10" s="71">
        <f t="shared" si="0"/>
        <v>1.110568112400733</v>
      </c>
      <c r="E10" s="7"/>
      <c r="F10" s="7">
        <v>-2805</v>
      </c>
      <c r="G10" s="7">
        <v>-715</v>
      </c>
      <c r="H10" s="71">
        <f t="shared" si="1"/>
        <v>2.923076923076923</v>
      </c>
      <c r="K10" s="7"/>
      <c r="L10" s="7"/>
      <c r="M10" s="71"/>
      <c r="N10" s="7"/>
      <c r="O10" s="7"/>
      <c r="P10" s="7"/>
      <c r="Q10" s="7"/>
    </row>
    <row r="11" spans="1:17" ht="12.75">
      <c r="A11" s="11" t="s">
        <v>31</v>
      </c>
      <c r="B11" s="22">
        <f>SUM(B7:B10)</f>
        <v>1324732</v>
      </c>
      <c r="C11" s="22">
        <f>SUM(C7:C10)</f>
        <v>1031447</v>
      </c>
      <c r="D11" s="72">
        <f t="shared" si="0"/>
        <v>0.28434325757891576</v>
      </c>
      <c r="E11" s="7"/>
      <c r="F11" s="22">
        <f>SUM(F7:F10)</f>
        <v>1542978</v>
      </c>
      <c r="G11" s="22">
        <f>SUM(G7:G10)</f>
        <v>1241948</v>
      </c>
      <c r="H11" s="72">
        <f t="shared" si="1"/>
        <v>0.24238534946712753</v>
      </c>
      <c r="K11" s="22"/>
      <c r="L11" s="22"/>
      <c r="M11" s="72"/>
      <c r="N11" s="7"/>
      <c r="O11" s="7"/>
      <c r="P11" s="7"/>
      <c r="Q11" s="7"/>
    </row>
    <row r="12" spans="1:17" ht="12.75">
      <c r="A12" s="29" t="s">
        <v>32</v>
      </c>
      <c r="B12" s="7">
        <v>473766</v>
      </c>
      <c r="C12" s="7">
        <v>392759</v>
      </c>
      <c r="D12" s="71">
        <f t="shared" si="0"/>
        <v>0.20625116165383872</v>
      </c>
      <c r="E12" s="7"/>
      <c r="F12" s="7">
        <v>546042</v>
      </c>
      <c r="G12" s="7">
        <v>453303</v>
      </c>
      <c r="H12" s="71">
        <f t="shared" si="1"/>
        <v>0.20458501267364215</v>
      </c>
      <c r="K12" s="7"/>
      <c r="L12" s="7"/>
      <c r="M12" s="71"/>
      <c r="N12" s="7"/>
      <c r="O12" s="7"/>
      <c r="P12" s="7"/>
      <c r="Q12" s="7"/>
    </row>
    <row r="13" spans="1:17" ht="12.75">
      <c r="A13" s="29" t="s">
        <v>33</v>
      </c>
      <c r="B13" s="7">
        <v>-177837</v>
      </c>
      <c r="C13" s="7">
        <v>-141896</v>
      </c>
      <c r="D13" s="71">
        <f t="shared" si="0"/>
        <v>0.2532911428088178</v>
      </c>
      <c r="E13" s="7"/>
      <c r="F13" s="7">
        <v>-208361</v>
      </c>
      <c r="G13" s="7">
        <v>-165406</v>
      </c>
      <c r="H13" s="71">
        <f t="shared" si="1"/>
        <v>0.25969432789620694</v>
      </c>
      <c r="K13" s="7"/>
      <c r="L13" s="7"/>
      <c r="M13" s="71"/>
      <c r="N13" s="7"/>
      <c r="O13" s="7"/>
      <c r="P13" s="7"/>
      <c r="Q13" s="7"/>
    </row>
    <row r="14" spans="1:17" ht="12.75">
      <c r="A14" s="30" t="s">
        <v>34</v>
      </c>
      <c r="B14" s="23">
        <f>SUM(B12:B13)</f>
        <v>295929</v>
      </c>
      <c r="C14" s="23">
        <f>SUM(C12:C13)</f>
        <v>250863</v>
      </c>
      <c r="D14" s="72">
        <f t="shared" si="0"/>
        <v>0.17964386936295917</v>
      </c>
      <c r="E14" s="7"/>
      <c r="F14" s="23">
        <f>SUM(F12:F13)</f>
        <v>337681</v>
      </c>
      <c r="G14" s="23">
        <f>SUM(G12:G13)</f>
        <v>287897</v>
      </c>
      <c r="H14" s="72">
        <f t="shared" si="1"/>
        <v>0.17292295508463096</v>
      </c>
      <c r="K14" s="23"/>
      <c r="L14" s="23"/>
      <c r="M14" s="72"/>
      <c r="N14" s="7"/>
      <c r="O14" s="7"/>
      <c r="P14" s="7"/>
      <c r="Q14" s="7"/>
    </row>
    <row r="15" spans="1:17" ht="12.75">
      <c r="A15" s="5" t="s">
        <v>35</v>
      </c>
      <c r="B15" s="7">
        <v>156523</v>
      </c>
      <c r="C15" s="7">
        <v>122515</v>
      </c>
      <c r="D15" s="71">
        <f t="shared" si="0"/>
        <v>0.2775823368567114</v>
      </c>
      <c r="E15" s="7"/>
      <c r="F15" s="7">
        <v>190861</v>
      </c>
      <c r="G15" s="7">
        <v>135245</v>
      </c>
      <c r="H15" s="71">
        <f t="shared" si="1"/>
        <v>0.4112240748271656</v>
      </c>
      <c r="K15" s="7"/>
      <c r="L15" s="7"/>
      <c r="M15" s="71"/>
      <c r="N15" s="7"/>
      <c r="O15" s="7"/>
      <c r="P15" s="7"/>
      <c r="Q15" s="7"/>
    </row>
    <row r="16" spans="1:17" ht="26.25">
      <c r="A16" s="75" t="s">
        <v>73</v>
      </c>
      <c r="B16" s="7">
        <v>60673</v>
      </c>
      <c r="C16" s="7">
        <v>66838</v>
      </c>
      <c r="D16" s="80">
        <f>B16/C16-1</f>
        <v>-0.09223794847242583</v>
      </c>
      <c r="E16" s="7"/>
      <c r="F16" s="7">
        <v>61884</v>
      </c>
      <c r="G16" s="7">
        <v>66844</v>
      </c>
      <c r="H16" s="80">
        <f>F16/G16-1</f>
        <v>-0.0742026210280653</v>
      </c>
      <c r="K16" s="7"/>
      <c r="L16" s="7"/>
      <c r="M16" s="71"/>
      <c r="N16" s="7"/>
      <c r="O16" s="7"/>
      <c r="P16" s="7"/>
      <c r="Q16" s="7"/>
    </row>
    <row r="17" spans="1:17" ht="26.25">
      <c r="A17" s="60" t="s">
        <v>74</v>
      </c>
      <c r="B17" s="7">
        <v>60228</v>
      </c>
      <c r="C17" s="7">
        <v>17877</v>
      </c>
      <c r="D17" s="80">
        <f>B17/C17-1</f>
        <v>2.3690216479275046</v>
      </c>
      <c r="E17" s="7"/>
      <c r="F17" s="7">
        <v>44223</v>
      </c>
      <c r="G17" s="7">
        <v>23502</v>
      </c>
      <c r="H17" s="80">
        <f>F17/G17-1</f>
        <v>0.8816696451365842</v>
      </c>
      <c r="K17" s="7"/>
      <c r="L17" s="7"/>
      <c r="M17" s="71"/>
      <c r="N17" s="7"/>
      <c r="O17" s="7"/>
      <c r="P17" s="7"/>
      <c r="Q17" s="7"/>
    </row>
    <row r="18" spans="1:17" ht="12.75">
      <c r="A18" s="5" t="s">
        <v>63</v>
      </c>
      <c r="B18" s="7">
        <v>-64671</v>
      </c>
      <c r="C18" s="7">
        <v>-89271</v>
      </c>
      <c r="D18" s="71">
        <f t="shared" si="0"/>
        <v>-0.2755654131800921</v>
      </c>
      <c r="E18" s="7"/>
      <c r="F18" s="7">
        <v>-71294</v>
      </c>
      <c r="G18" s="7">
        <v>-91821</v>
      </c>
      <c r="H18" s="71">
        <f t="shared" si="1"/>
        <v>-0.22355452456409752</v>
      </c>
      <c r="K18" s="7"/>
      <c r="L18" s="7"/>
      <c r="M18" s="71"/>
      <c r="N18" s="7"/>
      <c r="O18" s="7"/>
      <c r="P18" s="7"/>
      <c r="Q18" s="7"/>
    </row>
    <row r="19" spans="1:17" ht="12.75">
      <c r="A19" s="5" t="s">
        <v>36</v>
      </c>
      <c r="B19" s="7">
        <v>76604</v>
      </c>
      <c r="C19" s="7">
        <v>43339</v>
      </c>
      <c r="D19" s="71">
        <f t="shared" si="0"/>
        <v>0.7675534737765062</v>
      </c>
      <c r="E19" s="7"/>
      <c r="F19" s="7">
        <v>109658</v>
      </c>
      <c r="G19" s="7">
        <v>76849</v>
      </c>
      <c r="H19" s="71">
        <f t="shared" si="1"/>
        <v>0.4269281317909146</v>
      </c>
      <c r="K19" s="7"/>
      <c r="L19" s="7"/>
      <c r="M19" s="71"/>
      <c r="N19" s="7"/>
      <c r="O19" s="7"/>
      <c r="P19" s="7"/>
      <c r="Q19" s="7"/>
    </row>
    <row r="20" spans="1:17" ht="13.5" thickBot="1">
      <c r="A20" s="11" t="s">
        <v>37</v>
      </c>
      <c r="B20" s="24">
        <f>SUM(B14:B19)+B11</f>
        <v>1910018</v>
      </c>
      <c r="C20" s="24">
        <f>SUM(C14:C19)+C11</f>
        <v>1443608</v>
      </c>
      <c r="D20" s="25">
        <f t="shared" si="0"/>
        <v>0.3230863226028118</v>
      </c>
      <c r="E20" s="7"/>
      <c r="F20" s="24">
        <f>SUM(F14:F19)+F11</f>
        <v>2215991</v>
      </c>
      <c r="G20" s="24">
        <f>SUM(G14:G19)+G11</f>
        <v>1740464</v>
      </c>
      <c r="H20" s="25">
        <f t="shared" si="1"/>
        <v>0.273218521038068</v>
      </c>
      <c r="K20" s="7"/>
      <c r="L20" s="7"/>
      <c r="M20" s="71"/>
      <c r="N20" s="7"/>
      <c r="O20" s="7"/>
      <c r="P20" s="7"/>
      <c r="Q20" s="7"/>
    </row>
    <row r="21" spans="1:16" ht="27" thickTop="1">
      <c r="A21" s="60" t="s">
        <v>64</v>
      </c>
      <c r="B21" s="7">
        <v>42535</v>
      </c>
      <c r="C21" s="7">
        <v>39567</v>
      </c>
      <c r="D21" s="73">
        <f t="shared" si="0"/>
        <v>0.07501200495362292</v>
      </c>
      <c r="E21" s="7"/>
      <c r="F21" s="7">
        <v>-7510</v>
      </c>
      <c r="G21" s="7">
        <v>45000</v>
      </c>
      <c r="H21" s="61">
        <f t="shared" si="1"/>
        <v>-1.1668888888888889</v>
      </c>
      <c r="K21" s="7"/>
      <c r="L21" s="7"/>
      <c r="M21" s="71"/>
      <c r="N21" s="7"/>
      <c r="O21" s="7"/>
      <c r="P21" s="7"/>
    </row>
    <row r="22" spans="1:16" ht="12.75">
      <c r="A22" s="75" t="s">
        <v>65</v>
      </c>
      <c r="B22" s="7">
        <v>3424</v>
      </c>
      <c r="C22" s="7">
        <v>887</v>
      </c>
      <c r="D22" s="71">
        <f t="shared" si="0"/>
        <v>2.8602029312288613</v>
      </c>
      <c r="E22" s="7"/>
      <c r="F22" s="7">
        <v>4569</v>
      </c>
      <c r="G22" s="7">
        <v>6784</v>
      </c>
      <c r="H22" s="71">
        <f t="shared" si="1"/>
        <v>-0.32650353773584906</v>
      </c>
      <c r="K22" s="7"/>
      <c r="L22" s="7"/>
      <c r="M22" s="71"/>
      <c r="N22" s="7"/>
      <c r="O22" s="7"/>
      <c r="P22" s="7"/>
    </row>
    <row r="23" spans="1:17" ht="12.75">
      <c r="A23" s="5" t="s">
        <v>38</v>
      </c>
      <c r="B23" s="19">
        <v>-482113</v>
      </c>
      <c r="C23" s="7">
        <v>-400635</v>
      </c>
      <c r="D23" s="71">
        <f t="shared" si="0"/>
        <v>0.2033721467170866</v>
      </c>
      <c r="E23" s="7"/>
      <c r="F23" s="19">
        <v>-579873</v>
      </c>
      <c r="G23" s="7">
        <v>-476270</v>
      </c>
      <c r="H23" s="71">
        <f t="shared" si="1"/>
        <v>0.21752997249459338</v>
      </c>
      <c r="K23" s="7"/>
      <c r="L23" s="7"/>
      <c r="M23" s="71"/>
      <c r="N23" s="7"/>
      <c r="O23" s="7"/>
      <c r="P23" s="7"/>
      <c r="Q23" s="7"/>
    </row>
    <row r="24" spans="1:17" ht="12.75">
      <c r="A24" s="5" t="s">
        <v>39</v>
      </c>
      <c r="B24" s="19">
        <v>-104195</v>
      </c>
      <c r="C24" s="7">
        <v>-97604</v>
      </c>
      <c r="D24" s="71">
        <f t="shared" si="0"/>
        <v>0.06752797016515721</v>
      </c>
      <c r="E24" s="7"/>
      <c r="F24" s="19">
        <v>-119284</v>
      </c>
      <c r="G24" s="7">
        <v>-106665</v>
      </c>
      <c r="H24" s="71">
        <f t="shared" si="1"/>
        <v>0.11830497351521108</v>
      </c>
      <c r="I24" s="7"/>
      <c r="K24" s="7"/>
      <c r="L24" s="7"/>
      <c r="M24" s="71"/>
      <c r="N24" s="7"/>
      <c r="O24" s="7"/>
      <c r="P24" s="7"/>
      <c r="Q24" s="7"/>
    </row>
    <row r="25" spans="1:17" ht="13.5" thickBot="1">
      <c r="A25" s="31" t="s">
        <v>40</v>
      </c>
      <c r="B25" s="86">
        <v>-297041</v>
      </c>
      <c r="C25" s="7">
        <v>-203918</v>
      </c>
      <c r="D25" s="71">
        <f t="shared" si="0"/>
        <v>0.45666885708961447</v>
      </c>
      <c r="E25" s="7"/>
      <c r="F25" s="86">
        <v>-338428</v>
      </c>
      <c r="G25" s="7">
        <v>-241019</v>
      </c>
      <c r="H25" s="71">
        <f t="shared" si="1"/>
        <v>0.4041548591604811</v>
      </c>
      <c r="K25" s="7"/>
      <c r="L25" s="7"/>
      <c r="M25" s="71"/>
      <c r="N25" s="7"/>
      <c r="O25" s="7"/>
      <c r="P25" s="7"/>
      <c r="Q25" s="7"/>
    </row>
    <row r="26" spans="1:17" ht="13.5" thickBot="1">
      <c r="A26" s="11" t="s">
        <v>41</v>
      </c>
      <c r="B26" s="28">
        <f>B25+B24+B23+B21+B22</f>
        <v>-837390</v>
      </c>
      <c r="C26" s="28">
        <f>C25+C24+C23+C21+C22</f>
        <v>-661703</v>
      </c>
      <c r="D26" s="26">
        <f t="shared" si="0"/>
        <v>0.26550733486171296</v>
      </c>
      <c r="E26" s="7"/>
      <c r="F26" s="28">
        <f>F25+F24+F23+F21+F22</f>
        <v>-1040526</v>
      </c>
      <c r="G26" s="28">
        <f>G25+G24+G23+G21+G22</f>
        <v>-772170</v>
      </c>
      <c r="H26" s="26">
        <f t="shared" si="1"/>
        <v>0.34753486926454014</v>
      </c>
      <c r="K26" s="7"/>
      <c r="L26" s="7"/>
      <c r="M26" s="71"/>
      <c r="N26" s="7"/>
      <c r="O26" s="7"/>
      <c r="P26" s="7"/>
      <c r="Q26" s="7"/>
    </row>
    <row r="27" spans="1:16" ht="12" customHeight="1" thickTop="1">
      <c r="A27" s="31"/>
      <c r="B27" s="8"/>
      <c r="C27" s="8"/>
      <c r="D27" s="74"/>
      <c r="E27" s="7"/>
      <c r="F27" s="8"/>
      <c r="G27" s="8"/>
      <c r="H27" s="74"/>
      <c r="K27" s="7"/>
      <c r="L27" s="7"/>
      <c r="M27" s="71"/>
      <c r="N27" s="7"/>
      <c r="O27" s="7"/>
      <c r="P27" s="7"/>
    </row>
    <row r="28" spans="1:16" ht="12" customHeight="1">
      <c r="A28" s="31" t="s">
        <v>83</v>
      </c>
      <c r="B28" s="81" t="s">
        <v>49</v>
      </c>
      <c r="C28" s="81" t="s">
        <v>49</v>
      </c>
      <c r="D28" s="82" t="s">
        <v>49</v>
      </c>
      <c r="E28" s="87"/>
      <c r="F28" s="81">
        <v>132690</v>
      </c>
      <c r="G28" s="81" t="s">
        <v>49</v>
      </c>
      <c r="H28" s="82" t="s">
        <v>49</v>
      </c>
      <c r="K28" s="7"/>
      <c r="L28" s="7"/>
      <c r="M28" s="71"/>
      <c r="N28" s="7"/>
      <c r="O28" s="7"/>
      <c r="P28" s="7"/>
    </row>
    <row r="29" spans="1:16" ht="12.75">
      <c r="A29" s="11" t="s">
        <v>42</v>
      </c>
      <c r="B29" s="23">
        <f>B20+B26</f>
        <v>1072628</v>
      </c>
      <c r="C29" s="27">
        <f>C20+C26</f>
        <v>781905</v>
      </c>
      <c r="D29" s="88">
        <f>B29/C29-1</f>
        <v>0.37181371138437536</v>
      </c>
      <c r="E29" s="87"/>
      <c r="F29" s="27">
        <f>F20+F26+F28</f>
        <v>1308155</v>
      </c>
      <c r="G29" s="27">
        <f>G20+G26</f>
        <v>968294</v>
      </c>
      <c r="H29" s="88">
        <f>F29/G29-1</f>
        <v>0.3509894722057556</v>
      </c>
      <c r="K29" s="7"/>
      <c r="L29" s="7"/>
      <c r="M29" s="71"/>
      <c r="N29" s="7"/>
      <c r="O29" s="7"/>
      <c r="P29" s="7"/>
    </row>
    <row r="30" spans="1:16" ht="13.5" thickBot="1">
      <c r="A30" s="5" t="s">
        <v>66</v>
      </c>
      <c r="B30" s="86">
        <v>-159388</v>
      </c>
      <c r="C30" s="87">
        <v>-106003</v>
      </c>
      <c r="D30" s="73">
        <f>B30/C30-1</f>
        <v>0.5036178221371093</v>
      </c>
      <c r="E30" s="87"/>
      <c r="F30" s="87">
        <v>-175748</v>
      </c>
      <c r="G30" s="87">
        <v>-130593</v>
      </c>
      <c r="H30" s="73">
        <f>F30/G30-1</f>
        <v>0.34576891563866363</v>
      </c>
      <c r="K30" s="7"/>
      <c r="L30" s="7"/>
      <c r="M30" s="71"/>
      <c r="N30" s="7"/>
      <c r="O30" s="7"/>
      <c r="P30" s="7"/>
    </row>
    <row r="31" spans="1:13" ht="13.5" thickBot="1">
      <c r="A31" s="30" t="s">
        <v>43</v>
      </c>
      <c r="B31" s="28">
        <f>B29+B30</f>
        <v>913240</v>
      </c>
      <c r="C31" s="28">
        <f>C29+C30</f>
        <v>675902</v>
      </c>
      <c r="D31" s="89">
        <f>B31/C31-1</f>
        <v>0.3511426212675801</v>
      </c>
      <c r="E31" s="87"/>
      <c r="F31" s="28">
        <f>F29+F30</f>
        <v>1132407</v>
      </c>
      <c r="G31" s="28">
        <f>G29+G30</f>
        <v>837701</v>
      </c>
      <c r="H31" s="89">
        <f>F31/G31-1</f>
        <v>0.3518033283952151</v>
      </c>
      <c r="K31" s="7"/>
      <c r="L31" s="7"/>
      <c r="M31" s="71"/>
    </row>
    <row r="32" spans="11:13" ht="13.5" thickTop="1">
      <c r="K32" s="7"/>
      <c r="L32" s="7"/>
      <c r="M32" s="71"/>
    </row>
    <row r="33" spans="3:13" ht="12.75">
      <c r="C33" s="7"/>
      <c r="K33" s="7"/>
      <c r="L33" s="7"/>
      <c r="M33" s="71"/>
    </row>
    <row r="34" spans="1:13" ht="12.75">
      <c r="A34" s="85" t="s">
        <v>82</v>
      </c>
      <c r="B34" s="58"/>
      <c r="C34" s="58"/>
      <c r="D34" s="58"/>
      <c r="E34" s="58"/>
      <c r="F34" s="58"/>
      <c r="K34" s="7"/>
      <c r="L34" s="7"/>
      <c r="M34" s="71"/>
    </row>
    <row r="35" spans="11:13" ht="12.75">
      <c r="K35" s="7"/>
      <c r="L35" s="7"/>
      <c r="M35" s="71"/>
    </row>
    <row r="36" spans="11:13" ht="12.75">
      <c r="K36" s="7"/>
      <c r="L36" s="7"/>
      <c r="M36" s="71"/>
    </row>
    <row r="37" spans="1:13" ht="12.75">
      <c r="A37" s="18" t="s">
        <v>29</v>
      </c>
      <c r="F37" s="99" t="s">
        <v>72</v>
      </c>
      <c r="G37" s="100"/>
      <c r="H37" s="100"/>
      <c r="K37" s="7"/>
      <c r="L37" s="7"/>
      <c r="M37" s="71"/>
    </row>
    <row r="38" spans="1:8" ht="12.75">
      <c r="A38" s="15" t="s">
        <v>0</v>
      </c>
      <c r="F38" s="103" t="s">
        <v>71</v>
      </c>
      <c r="G38" s="104"/>
      <c r="H38" s="104"/>
    </row>
  </sheetData>
  <sheetProtection password="E73A" sheet="1" objects="1" scenarios="1"/>
  <mergeCells count="9">
    <mergeCell ref="F37:H37"/>
    <mergeCell ref="F38:H38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>
    <oddFooter>&amp;L&amp;1#&amp;"Calibri"&amp;10&amp;K000000Clasificare: Uz Intern</oddFooter>
  </headerFooter>
  <ignoredErrors>
    <ignoredError sqref="B11:C11 F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Mircea Emil Ilea</cp:lastModifiedBy>
  <dcterms:created xsi:type="dcterms:W3CDTF">2019-10-07T13:12:44Z</dcterms:created>
  <dcterms:modified xsi:type="dcterms:W3CDTF">2024-05-20T09:26:37Z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765b93-c40a-4da6-86c3-1c24cd70b6da_Enabled">
    <vt:lpwstr>true</vt:lpwstr>
  </property>
  <property fmtid="{D5CDD505-2E9C-101B-9397-08002B2CF9AE}" pid="3" name="MSIP_Label_74765b93-c40a-4da6-86c3-1c24cd70b6da_SetDate">
    <vt:lpwstr>2023-05-03T07:32:07Z</vt:lpwstr>
  </property>
  <property fmtid="{D5CDD505-2E9C-101B-9397-08002B2CF9AE}" pid="4" name="MSIP_Label_74765b93-c40a-4da6-86c3-1c24cd70b6da_Method">
    <vt:lpwstr>Standard</vt:lpwstr>
  </property>
  <property fmtid="{D5CDD505-2E9C-101B-9397-08002B2CF9AE}" pid="5" name="MSIP_Label_74765b93-c40a-4da6-86c3-1c24cd70b6da_Name">
    <vt:lpwstr>BT Uz Intern</vt:lpwstr>
  </property>
  <property fmtid="{D5CDD505-2E9C-101B-9397-08002B2CF9AE}" pid="6" name="MSIP_Label_74765b93-c40a-4da6-86c3-1c24cd70b6da_SiteId">
    <vt:lpwstr>3b6020de-d68c-4aba-832c-890282843c3d</vt:lpwstr>
  </property>
  <property fmtid="{D5CDD505-2E9C-101B-9397-08002B2CF9AE}" pid="7" name="MSIP_Label_74765b93-c40a-4da6-86c3-1c24cd70b6da_ActionId">
    <vt:lpwstr>e820ea1e-e5dc-40ca-870f-68da01687eca</vt:lpwstr>
  </property>
  <property fmtid="{D5CDD505-2E9C-101B-9397-08002B2CF9AE}" pid="8" name="MSIP_Label_74765b93-c40a-4da6-86c3-1c24cd70b6da_ContentBits">
    <vt:lpwstr>2</vt:lpwstr>
  </property>
</Properties>
</file>