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0" windowHeight="6490" activeTab="0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<sst xmlns="http://schemas.openxmlformats.org/spreadsheetml/2006/main" count="123" uniqueCount="83">
  <si>
    <t>GEORGE CĂLINESCU</t>
  </si>
  <si>
    <t>STATEMENT OF FINANCIAL POSITION</t>
  </si>
  <si>
    <t>Group</t>
  </si>
  <si>
    <t>Bank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</si>
  <si>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</si>
  <si>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</si>
  <si>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</si>
  <si>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</si>
  <si>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</si>
  <si>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</si>
  <si>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</si>
  <si>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</si>
  <si>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</si>
  <si>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</si>
  <si>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</si>
  <si>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</si>
  <si>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</si>
  <si>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</si>
  <si>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</si>
  <si>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</si>
  <si>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</si>
  <si>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</si>
  <si>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</si>
  <si>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</si>
  <si>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</si>
  <si>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</si>
  <si>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</si>
  <si>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</si>
  <si>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</si>
  <si>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</si>
  <si>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</si>
  <si>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</si>
  <si>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</si>
  <si>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</si>
  <si>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</si>
  <si>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</si>
  <si>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</si>
  <si>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</si>
  <si>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</si>
  <si>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</si>
  <si>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</si>
  <si>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</si>
  <si>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</si>
  <si>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</si>
  <si>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</si>
  <si>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</si>
  <si>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</si>
  <si>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</si>
  <si>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</si>
  <si>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</si>
  <si>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>Deferred tax assets</t>
  </si>
  <si>
    <t>Derivatives</t>
  </si>
  <si>
    <t xml:space="preserve">Non-trading financial assets mandatorily at fair value through profit or loss 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</si>
  <si>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</si>
  <si>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</si>
  <si>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</si>
  <si>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</si>
  <si>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</si>
  <si>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</si>
  <si>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Cash and current accounts with Central Banks</t>
  </si>
  <si>
    <t>Reserves on financial assets measured at fair value through other
items of comprehensive income</t>
  </si>
  <si>
    <t>Total equity attributable to equity holders of the Bank</t>
  </si>
  <si>
    <t>Revaluation reserves from tangible and intangible assets</t>
  </si>
  <si>
    <t>Net loss/gain from financial assets measured at fair value through other items of comprehensive income</t>
  </si>
  <si>
    <t>Net loss/gain from financial assets which are required to be measured at fair value through profit or loss</t>
  </si>
  <si>
    <t>Contribution to the Banking Deposit Guarantee Fund and to the Resolution Fund</t>
  </si>
  <si>
    <t>Impairment or reversal of impairment on financial assets not measured at fair value through profit or loss</t>
  </si>
  <si>
    <t>(Other) Provisions and reversal of provisions</t>
  </si>
  <si>
    <t>Income tax expense (-)</t>
  </si>
  <si>
    <t xml:space="preserve">Placements with banks </t>
  </si>
  <si>
    <t>Financial assets held for trading and measured at fair value through profit or loss</t>
  </si>
  <si>
    <t>Investments in subsidiaries</t>
  </si>
  <si>
    <t>Current tax receivables</t>
  </si>
  <si>
    <t>Vs Dec-22</t>
  </si>
  <si>
    <t>CONSOLIDATED AND SEPARATE STATEMENT OF FINANCIAL POSITION AS AT JUNE 30, 2023</t>
  </si>
  <si>
    <t>CONSOLIDATED AND SEPARATE PROFIT OR LOSS ACCOUNT AS AT JUNE 30, 2023</t>
  </si>
  <si>
    <t>∆ Jun-23</t>
  </si>
  <si>
    <t>vs. Jun-22</t>
  </si>
  <si>
    <t>∆  Jun-23</t>
  </si>
  <si>
    <t>RAZVAN BOB</t>
  </si>
  <si>
    <t>FINANCIAL DATA PROCESSING DIRECTOR</t>
  </si>
  <si>
    <t xml:space="preserve">Note: The financial statements as at 30.06.2023 are reviewed and those as at 31.12.2022 are audited. </t>
  </si>
  <si>
    <t xml:space="preserve">Note: The financial statements as at 30.06.2023 are reviewed and as at 30.06.2022 are not audited or reviewed.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</si>
</sst>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vertical="top"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11" xfId="56" applyFont="1" applyBorder="1" applyAlignment="1">
      <alignment horizontal="center"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10" fontId="6" fillId="0" borderId="13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6" fillId="0" borderId="13" xfId="60" applyNumberFormat="1" applyFont="1" applyBorder="1" applyAlignment="1">
      <alignment horizontal="right" wrapText="1"/>
    </xf>
    <xf numFmtId="3" fontId="6" fillId="0" borderId="0" xfId="56" applyNumberFormat="1" applyFont="1" applyAlignment="1">
      <alignment wrapText="1"/>
      <protection/>
    </xf>
    <xf numFmtId="3" fontId="6" fillId="0" borderId="0" xfId="56" applyNumberFormat="1" applyFont="1" applyAlignment="1">
      <alignment horizontal="right" wrapText="1"/>
      <protection/>
    </xf>
    <xf numFmtId="3" fontId="6" fillId="0" borderId="14" xfId="56" applyNumberFormat="1" applyFont="1" applyBorder="1" applyAlignment="1">
      <alignment horizontal="right" wrapText="1"/>
      <protection/>
    </xf>
    <xf numFmtId="10" fontId="6" fillId="0" borderId="14" xfId="56" applyNumberFormat="1" applyFont="1" applyBorder="1" applyAlignment="1">
      <alignment wrapText="1"/>
      <protection/>
    </xf>
    <xf numFmtId="10" fontId="6" fillId="0" borderId="13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3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10" fontId="2" fillId="0" borderId="0" xfId="60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/>
      <protection/>
    </xf>
    <xf numFmtId="3" fontId="2" fillId="0" borderId="15" xfId="56" applyNumberFormat="1" applyFont="1" applyBorder="1" applyAlignment="1">
      <alignment/>
      <protection/>
    </xf>
    <xf numFmtId="3" fontId="2" fillId="0" borderId="15" xfId="56" applyNumberFormat="1" applyFont="1" applyBorder="1" applyAlignment="1">
      <alignment wrapText="1"/>
      <protection/>
    </xf>
    <xf numFmtId="10" fontId="2" fillId="0" borderId="0" xfId="60" applyNumberFormat="1" applyFont="1" applyFill="1" applyAlignment="1">
      <alignment horizontal="right"/>
    </xf>
    <xf numFmtId="0" fontId="6" fillId="0" borderId="0" xfId="56" applyFont="1" applyAlignment="1">
      <alignment horizontal="center" vertical="center" wrapText="1"/>
      <protection/>
    </xf>
    <xf numFmtId="10" fontId="2" fillId="0" borderId="0" xfId="6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4" fillId="0" borderId="0" xfId="6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0" xfId="42" applyFont="1" applyAlignment="1">
      <alignment horizontal="right" wrapText="1"/>
    </xf>
    <xf numFmtId="43" fontId="4" fillId="0" borderId="0" xfId="60" applyNumberFormat="1" applyFont="1" applyFill="1" applyAlignment="1">
      <alignment horizontal="right" wrapText="1"/>
    </xf>
    <xf numFmtId="165" fontId="2" fillId="0" borderId="0" xfId="42" applyNumberFormat="1" applyFont="1" applyFill="1" applyAlignment="1">
      <alignment horizontal="right" wrapText="1"/>
    </xf>
    <xf numFmtId="10" fontId="2" fillId="0" borderId="0" xfId="56" applyNumberFormat="1" applyFont="1" applyAlignment="1">
      <alignment wrapText="1"/>
      <protection/>
    </xf>
    <xf numFmtId="10" fontId="6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horizontal="right" wrapText="1"/>
      <protection/>
    </xf>
    <xf numFmtId="10" fontId="2" fillId="0" borderId="0" xfId="56" applyNumberFormat="1" applyFont="1" applyAlignment="1">
      <alignment vertical="center" wrapText="1"/>
      <protection/>
    </xf>
    <xf numFmtId="0" fontId="2" fillId="0" borderId="0" xfId="56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0" fontId="2" fillId="0" borderId="0" xfId="56" applyFont="1" applyBorder="1" applyAlignment="1">
      <alignment horizontal="justify" wrapText="1"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165" fontId="2" fillId="0" borderId="0" xfId="56" applyNumberFormat="1" applyFont="1" applyAlignment="1">
      <alignment wrapText="1"/>
      <protection/>
    </xf>
    <xf numFmtId="3" fontId="2" fillId="0" borderId="0" xfId="56" applyNumberFormat="1" applyFont="1" applyAlignment="1">
      <alignment horizontal="right" wrapText="1"/>
      <protection/>
    </xf>
    <xf numFmtId="15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0" xfId="56" applyFont="1" applyBorder="1" applyAlignment="1">
      <alignment horizontal="justify" vertical="center" wrapText="1"/>
      <protection/>
    </xf>
    <xf numFmtId="15" fontId="6" fillId="0" borderId="0" xfId="0" applyNumberFormat="1" applyFont="1" applyBorder="1" applyAlignment="1">
      <alignment horizontal="center" vertical="center" wrapText="1"/>
    </xf>
    <xf numFmtId="15" fontId="6" fillId="0" borderId="11" xfId="0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tabSelected="1" zoomScale="90" zoomScaleNormal="90" zoomScalePageLayoutView="0" workbookViewId="0" topLeftCell="A1">
      <selection activeCell="A2" sqref="A2:D2"/>
    </sheetView>
  </sheetViews>
  <sheetFormatPr defaultColWidth="9.140625" defaultRowHeight="12.75"/>
  <cols>
    <col min="1" max="1" width="66.421875" style="1" customWidth="1"/>
    <col min="2" max="2" width="15.140625" style="1" customWidth="1"/>
    <col min="3" max="3" width="15.57421875" style="1" customWidth="1"/>
    <col min="4" max="4" width="13.57421875" style="1" customWidth="1"/>
    <col min="5" max="5" width="4.00390625" style="1" customWidth="1"/>
    <col min="6" max="6" width="15.421875" style="1" customWidth="1"/>
    <col min="7" max="7" width="14.8515625" style="1" customWidth="1"/>
    <col min="8" max="8" width="16.57421875" style="1" customWidth="1"/>
    <col min="9" max="9" width="9.140625" style="1" customWidth="1"/>
    <col min="10" max="10" width="90.00390625" style="1" bestFit="1" customWidth="1"/>
    <col min="11" max="11" width="10.8515625" style="1" bestFit="1" customWidth="1"/>
    <col min="12" max="12" width="9.140625" style="1" customWidth="1"/>
    <col min="13" max="13" width="9.57421875" style="1" bestFit="1" customWidth="1"/>
    <col min="14" max="14" width="9.140625" style="1" customWidth="1"/>
    <col min="15" max="15" width="9.57421875" style="1" bestFit="1" customWidth="1"/>
    <col min="16" max="16384" width="9.140625" style="1" customWidth="1"/>
  </cols>
  <sheetData>
    <row r="1" spans="1:6" ht="12.75">
      <c r="A1" s="88" t="s">
        <v>74</v>
      </c>
      <c r="B1" s="89"/>
      <c r="C1" s="89"/>
      <c r="D1" s="89"/>
      <c r="E1" s="90"/>
      <c r="F1" s="90"/>
    </row>
    <row r="2" spans="1:4" ht="14.25">
      <c r="A2" s="95"/>
      <c r="B2" s="96"/>
      <c r="C2" s="96"/>
      <c r="D2" s="96"/>
    </row>
    <row r="3" ht="14.25">
      <c r="A3" s="9"/>
    </row>
    <row r="4" spans="1:8" ht="16.5" customHeight="1">
      <c r="A4" s="43"/>
      <c r="B4" s="86" t="s">
        <v>3</v>
      </c>
      <c r="C4" s="86"/>
      <c r="D4" s="87"/>
      <c r="F4" s="86" t="s">
        <v>2</v>
      </c>
      <c r="G4" s="86"/>
      <c r="H4" s="87"/>
    </row>
    <row r="5" spans="1:8" ht="12.75">
      <c r="A5" s="43" t="s">
        <v>1</v>
      </c>
      <c r="B5" s="84">
        <v>45107</v>
      </c>
      <c r="C5" s="84">
        <v>44926</v>
      </c>
      <c r="D5" s="43" t="s">
        <v>78</v>
      </c>
      <c r="F5" s="84">
        <v>45107</v>
      </c>
      <c r="G5" s="84">
        <v>44926</v>
      </c>
      <c r="H5" s="43" t="s">
        <v>78</v>
      </c>
    </row>
    <row r="6" spans="1:8" ht="13.5" thickBot="1">
      <c r="A6" s="44" t="s">
        <v>12</v>
      </c>
      <c r="B6" s="85"/>
      <c r="C6" s="85"/>
      <c r="D6" s="6" t="s">
        <v>73</v>
      </c>
      <c r="F6" s="85"/>
      <c r="G6" s="85"/>
      <c r="H6" s="6" t="s">
        <v>73</v>
      </c>
    </row>
    <row r="7" spans="1:17" ht="14.25">
      <c r="A7" s="13" t="s">
        <v>59</v>
      </c>
      <c r="B7" s="19">
        <v>20048165</v>
      </c>
      <c r="C7" s="19">
        <v>12645157</v>
      </c>
      <c r="D7" s="63">
        <f aca="true" t="shared" si="0" ref="D7:D15">B7/C7-1</f>
        <v>0.5854421578158342</v>
      </c>
      <c r="E7" s="2"/>
      <c r="F7" s="19">
        <v>22762583</v>
      </c>
      <c r="G7" s="19">
        <v>14540717</v>
      </c>
      <c r="H7" s="32">
        <f aca="true" t="shared" si="1" ref="H7:H14">F7/G7-1</f>
        <v>0.565437454012756</v>
      </c>
      <c r="K7" s="2"/>
      <c r="L7" s="2"/>
      <c r="M7" s="2"/>
      <c r="N7" s="2"/>
      <c r="O7" s="2"/>
      <c r="P7" s="2"/>
      <c r="Q7" s="2"/>
    </row>
    <row r="8" spans="1:17" ht="14.25">
      <c r="A8" s="3" t="s">
        <v>69</v>
      </c>
      <c r="B8" s="19">
        <v>5309035</v>
      </c>
      <c r="C8" s="64">
        <v>6634858</v>
      </c>
      <c r="D8" s="63">
        <f t="shared" si="0"/>
        <v>-0.1998268840116849</v>
      </c>
      <c r="E8" s="2"/>
      <c r="F8" s="19">
        <v>4227655</v>
      </c>
      <c r="G8" s="19">
        <v>5567332</v>
      </c>
      <c r="H8" s="32">
        <f t="shared" si="1"/>
        <v>-0.2406317783814581</v>
      </c>
      <c r="K8" s="2"/>
      <c r="L8" s="2"/>
      <c r="M8" s="2"/>
      <c r="N8" s="2"/>
      <c r="O8" s="2"/>
      <c r="P8" s="2"/>
      <c r="Q8" s="2"/>
    </row>
    <row r="9" spans="1:17" ht="14.25">
      <c r="A9" s="3" t="s">
        <v>51</v>
      </c>
      <c r="B9" s="19">
        <v>194435</v>
      </c>
      <c r="C9" s="65">
        <v>218443</v>
      </c>
      <c r="D9" s="66">
        <f t="shared" si="0"/>
        <v>-0.10990510110188934</v>
      </c>
      <c r="E9" s="67"/>
      <c r="F9" s="68">
        <v>194435</v>
      </c>
      <c r="G9" s="68">
        <v>218443</v>
      </c>
      <c r="H9" s="33">
        <f t="shared" si="1"/>
        <v>-0.10990510110188934</v>
      </c>
      <c r="K9" s="2"/>
      <c r="L9" s="2"/>
      <c r="M9" s="2"/>
      <c r="N9" s="2"/>
      <c r="O9" s="2"/>
      <c r="P9" s="2"/>
      <c r="Q9" s="2"/>
    </row>
    <row r="10" spans="1:17" ht="28.5">
      <c r="A10" s="34" t="s">
        <v>70</v>
      </c>
      <c r="B10" s="19">
        <v>35399</v>
      </c>
      <c r="C10" s="64">
        <v>30693</v>
      </c>
      <c r="D10" s="63">
        <f t="shared" si="0"/>
        <v>0.15332486234646336</v>
      </c>
      <c r="E10" s="2"/>
      <c r="F10" s="19">
        <v>315195</v>
      </c>
      <c r="G10" s="19">
        <v>321370</v>
      </c>
      <c r="H10" s="32">
        <f t="shared" si="1"/>
        <v>-0.019214612440489165</v>
      </c>
      <c r="K10" s="2"/>
      <c r="L10" s="2"/>
      <c r="M10" s="2"/>
      <c r="N10" s="2"/>
      <c r="O10" s="2"/>
      <c r="P10" s="2"/>
      <c r="Q10" s="2"/>
    </row>
    <row r="11" spans="1:17" ht="14.25">
      <c r="A11" s="3" t="s">
        <v>4</v>
      </c>
      <c r="B11" s="19">
        <v>65092069</v>
      </c>
      <c r="C11" s="19">
        <v>63449954</v>
      </c>
      <c r="D11" s="63">
        <f t="shared" si="0"/>
        <v>0.025880475815632575</v>
      </c>
      <c r="E11" s="19"/>
      <c r="F11" s="19">
        <v>69460716</v>
      </c>
      <c r="G11" s="19">
        <v>68013517</v>
      </c>
      <c r="H11" s="32">
        <f t="shared" si="1"/>
        <v>0.021278108585386146</v>
      </c>
      <c r="K11" s="2"/>
      <c r="L11" s="2"/>
      <c r="M11" s="2"/>
      <c r="N11" s="2"/>
      <c r="O11" s="2"/>
      <c r="P11" s="2"/>
      <c r="Q11" s="2"/>
    </row>
    <row r="12" spans="1:17" ht="28.5">
      <c r="A12" s="13" t="s">
        <v>52</v>
      </c>
      <c r="B12" s="19">
        <v>1612310</v>
      </c>
      <c r="C12" s="19">
        <v>1474595</v>
      </c>
      <c r="D12" s="63">
        <f t="shared" si="0"/>
        <v>0.09339174485197632</v>
      </c>
      <c r="E12" s="2"/>
      <c r="F12" s="19">
        <v>1222221</v>
      </c>
      <c r="G12" s="19">
        <v>1106041</v>
      </c>
      <c r="H12" s="32">
        <f t="shared" si="1"/>
        <v>0.1050413140200046</v>
      </c>
      <c r="K12" s="2"/>
      <c r="L12" s="2"/>
      <c r="M12" s="2"/>
      <c r="N12" s="2"/>
      <c r="O12" s="2"/>
      <c r="P12" s="2"/>
      <c r="Q12" s="2"/>
    </row>
    <row r="13" spans="1:17" ht="28.5">
      <c r="A13" s="13" t="s">
        <v>5</v>
      </c>
      <c r="B13" s="19">
        <v>45310242</v>
      </c>
      <c r="C13" s="19">
        <v>43124154</v>
      </c>
      <c r="D13" s="63">
        <f t="shared" si="0"/>
        <v>0.050692890114435674</v>
      </c>
      <c r="E13" s="2"/>
      <c r="F13" s="19">
        <v>45672475</v>
      </c>
      <c r="G13" s="19">
        <v>43485732</v>
      </c>
      <c r="H13" s="32">
        <f t="shared" si="1"/>
        <v>0.05028644797792525</v>
      </c>
      <c r="K13" s="2"/>
      <c r="L13" s="2"/>
      <c r="M13" s="2"/>
      <c r="N13" s="2"/>
      <c r="O13" s="2"/>
      <c r="P13" s="2"/>
      <c r="Q13" s="2"/>
    </row>
    <row r="14" spans="1:17" ht="14.25">
      <c r="A14" s="12" t="s">
        <v>30</v>
      </c>
      <c r="B14" s="19">
        <v>2326792</v>
      </c>
      <c r="C14" s="19">
        <v>975159</v>
      </c>
      <c r="D14" s="63">
        <f t="shared" si="0"/>
        <v>1.3860642213218561</v>
      </c>
      <c r="E14" s="2"/>
      <c r="F14" s="19">
        <v>4349941</v>
      </c>
      <c r="G14" s="19">
        <v>2059712</v>
      </c>
      <c r="H14" s="32">
        <f t="shared" si="1"/>
        <v>1.1119171029736195</v>
      </c>
      <c r="K14" s="2"/>
      <c r="L14" s="2"/>
      <c r="M14" s="2"/>
      <c r="N14" s="2"/>
      <c r="O14" s="2"/>
      <c r="P14" s="2"/>
      <c r="Q14" s="2"/>
    </row>
    <row r="15" spans="1:17" ht="14.25">
      <c r="A15" s="12" t="s">
        <v>71</v>
      </c>
      <c r="B15" s="19">
        <v>710384</v>
      </c>
      <c r="C15" s="19">
        <v>708412</v>
      </c>
      <c r="D15" s="63">
        <f t="shared" si="0"/>
        <v>0.0027836908465694865</v>
      </c>
      <c r="E15" s="2"/>
      <c r="F15" s="69">
        <v>0</v>
      </c>
      <c r="G15" s="69">
        <v>0</v>
      </c>
      <c r="H15" s="70">
        <v>0</v>
      </c>
      <c r="K15" s="2"/>
      <c r="L15" s="2"/>
      <c r="M15" s="2"/>
      <c r="N15" s="2"/>
      <c r="O15" s="2"/>
      <c r="P15" s="2"/>
      <c r="Q15" s="2"/>
    </row>
    <row r="16" spans="1:17" ht="14.25">
      <c r="A16" s="12" t="s">
        <v>47</v>
      </c>
      <c r="B16" s="19" t="s">
        <v>49</v>
      </c>
      <c r="C16" s="69" t="s">
        <v>49</v>
      </c>
      <c r="D16" s="71">
        <v>0</v>
      </c>
      <c r="E16" s="2"/>
      <c r="F16" s="19">
        <v>2680</v>
      </c>
      <c r="G16" s="19">
        <v>3737</v>
      </c>
      <c r="H16" s="32">
        <f>F16/G16-1</f>
        <v>-0.28284720363928284</v>
      </c>
      <c r="K16" s="2"/>
      <c r="L16" s="2"/>
      <c r="M16" s="2"/>
      <c r="N16" s="2"/>
      <c r="O16" s="2"/>
      <c r="P16" s="2"/>
      <c r="Q16" s="2"/>
    </row>
    <row r="17" spans="1:17" ht="14.25">
      <c r="A17" s="3" t="s">
        <v>53</v>
      </c>
      <c r="B17" s="19">
        <v>718632</v>
      </c>
      <c r="C17" s="19">
        <v>731037</v>
      </c>
      <c r="D17" s="63">
        <f>B17/C17-1</f>
        <v>-0.01696904534243826</v>
      </c>
      <c r="E17" s="2"/>
      <c r="F17" s="19">
        <v>1168374</v>
      </c>
      <c r="G17" s="19">
        <v>1174446</v>
      </c>
      <c r="H17" s="32">
        <f>F17/G17-1</f>
        <v>-0.00517009722030648</v>
      </c>
      <c r="K17" s="2"/>
      <c r="L17" s="2"/>
      <c r="M17" s="2"/>
      <c r="N17" s="2"/>
      <c r="O17" s="2"/>
      <c r="P17" s="2"/>
      <c r="Q17" s="2"/>
    </row>
    <row r="18" spans="1:17" ht="14.25">
      <c r="A18" s="3" t="s">
        <v>11</v>
      </c>
      <c r="B18" s="19">
        <v>448746</v>
      </c>
      <c r="C18" s="19">
        <v>429960</v>
      </c>
      <c r="D18" s="63">
        <f>B18/C18-1</f>
        <v>0.04369243650572141</v>
      </c>
      <c r="E18" s="2"/>
      <c r="F18" s="19">
        <v>530376</v>
      </c>
      <c r="G18" s="19">
        <v>506238</v>
      </c>
      <c r="H18" s="32">
        <f>F18/G18-1</f>
        <v>0.04768113021938292</v>
      </c>
      <c r="K18" s="2"/>
      <c r="L18" s="2"/>
      <c r="M18" s="2"/>
      <c r="N18" s="2"/>
      <c r="O18" s="2"/>
      <c r="P18" s="2"/>
      <c r="Q18" s="2"/>
    </row>
    <row r="19" spans="1:17" ht="14.25">
      <c r="A19" s="3" t="s">
        <v>10</v>
      </c>
      <c r="B19" s="19" t="s">
        <v>49</v>
      </c>
      <c r="C19" s="69" t="s">
        <v>49</v>
      </c>
      <c r="D19" s="69">
        <v>0</v>
      </c>
      <c r="E19" s="2"/>
      <c r="F19" s="19">
        <v>154363</v>
      </c>
      <c r="G19" s="19">
        <v>154363</v>
      </c>
      <c r="H19" s="70">
        <v>0</v>
      </c>
      <c r="K19" s="2"/>
      <c r="L19" s="2"/>
      <c r="M19" s="2"/>
      <c r="N19" s="2"/>
      <c r="O19" s="2"/>
      <c r="P19" s="2"/>
      <c r="Q19" s="2"/>
    </row>
    <row r="20" spans="1:17" ht="14.25">
      <c r="A20" s="3" t="s">
        <v>44</v>
      </c>
      <c r="B20" s="19">
        <v>645468</v>
      </c>
      <c r="C20" s="19">
        <v>696798</v>
      </c>
      <c r="D20" s="63">
        <f>B20/C20-1</f>
        <v>-0.07366553864965164</v>
      </c>
      <c r="E20" s="2"/>
      <c r="F20" s="19">
        <v>446530</v>
      </c>
      <c r="G20" s="19">
        <v>487957</v>
      </c>
      <c r="H20" s="32">
        <f>F20/G20-1</f>
        <v>-0.08489887428605392</v>
      </c>
      <c r="K20" s="2"/>
      <c r="L20" s="2"/>
      <c r="M20" s="2"/>
      <c r="N20" s="2"/>
      <c r="O20" s="2"/>
      <c r="P20" s="2"/>
      <c r="Q20" s="2"/>
    </row>
    <row r="21" spans="1:17" ht="14.25">
      <c r="A21" s="3" t="s">
        <v>72</v>
      </c>
      <c r="B21" s="19" t="s">
        <v>49</v>
      </c>
      <c r="C21" s="19">
        <v>26627</v>
      </c>
      <c r="D21" s="63" t="s">
        <v>49</v>
      </c>
      <c r="E21" s="2"/>
      <c r="F21" s="35">
        <v>0</v>
      </c>
      <c r="G21" s="35">
        <v>14947</v>
      </c>
      <c r="H21" s="70" t="s">
        <v>49</v>
      </c>
      <c r="K21" s="2"/>
      <c r="L21" s="2"/>
      <c r="M21" s="2"/>
      <c r="N21" s="2"/>
      <c r="O21" s="2"/>
      <c r="P21" s="2"/>
      <c r="Q21" s="2"/>
    </row>
    <row r="22" spans="1:17" ht="14.25">
      <c r="A22" s="3" t="s">
        <v>50</v>
      </c>
      <c r="B22" s="19">
        <v>516078</v>
      </c>
      <c r="C22" s="72">
        <v>747800</v>
      </c>
      <c r="D22" s="63">
        <f>B22/C22-1</f>
        <v>-0.3098716234287242</v>
      </c>
      <c r="E22" s="2"/>
      <c r="F22" s="35">
        <v>565421</v>
      </c>
      <c r="G22" s="35">
        <v>791605</v>
      </c>
      <c r="H22" s="32">
        <f>F22/G22-1</f>
        <v>-0.2857283619987241</v>
      </c>
      <c r="K22" s="2"/>
      <c r="L22" s="2"/>
      <c r="M22" s="2"/>
      <c r="N22" s="2"/>
      <c r="O22" s="2"/>
      <c r="P22" s="2"/>
      <c r="Q22" s="2"/>
    </row>
    <row r="23" spans="1:17" ht="14.25">
      <c r="A23" s="3" t="s">
        <v>7</v>
      </c>
      <c r="B23" s="19">
        <v>1446357</v>
      </c>
      <c r="C23" s="19">
        <v>1935629</v>
      </c>
      <c r="D23" s="63">
        <f>B23/C23-1</f>
        <v>-0.25277157967771713</v>
      </c>
      <c r="E23" s="2"/>
      <c r="F23" s="19">
        <v>1786849</v>
      </c>
      <c r="G23" s="19">
        <v>1887028</v>
      </c>
      <c r="H23" s="32">
        <f>F23/G23-1</f>
        <v>-0.05308824246381083</v>
      </c>
      <c r="K23" s="2"/>
      <c r="L23" s="2"/>
      <c r="M23" s="2"/>
      <c r="N23" s="2"/>
      <c r="O23" s="2"/>
      <c r="P23" s="2"/>
      <c r="Q23" s="2"/>
    </row>
    <row r="24" spans="1:17" ht="15" thickBot="1">
      <c r="A24" s="3" t="s">
        <v>6</v>
      </c>
      <c r="B24" s="36">
        <v>153765</v>
      </c>
      <c r="C24" s="36">
        <v>130953</v>
      </c>
      <c r="D24" s="63">
        <f>B24/C24-1</f>
        <v>0.174199903782273</v>
      </c>
      <c r="E24" s="2"/>
      <c r="F24" s="36">
        <v>208285</v>
      </c>
      <c r="G24" s="36">
        <v>177610</v>
      </c>
      <c r="H24" s="32">
        <f>F24/G24-1</f>
        <v>0.17270986993975557</v>
      </c>
      <c r="K24" s="2"/>
      <c r="L24" s="2"/>
      <c r="M24" s="2"/>
      <c r="N24" s="2"/>
      <c r="O24" s="2"/>
      <c r="P24" s="2"/>
      <c r="Q24" s="2"/>
    </row>
    <row r="25" spans="1:17" ht="13.5" thickBot="1">
      <c r="A25" s="37" t="s">
        <v>8</v>
      </c>
      <c r="B25" s="38">
        <f>SUM(B7:B10)+SUM(B11:B24)</f>
        <v>144567877</v>
      </c>
      <c r="C25" s="38">
        <f>SUM(C7:C10)+SUM(C11:C24)</f>
        <v>133960229</v>
      </c>
      <c r="D25" s="21">
        <f>B25/C25-1</f>
        <v>0.07918505424471922</v>
      </c>
      <c r="E25" s="2"/>
      <c r="F25" s="38">
        <f>SUM(F7:F10)+SUM(F11:F24)</f>
        <v>153068099</v>
      </c>
      <c r="G25" s="38">
        <f>SUM(G7:G10)+SUM(G11:G24)</f>
        <v>140510795</v>
      </c>
      <c r="H25" s="21">
        <f>F25/G25-1</f>
        <v>0.08936896271919892</v>
      </c>
      <c r="K25" s="2"/>
      <c r="L25" s="2"/>
      <c r="M25" s="2"/>
      <c r="N25" s="2"/>
      <c r="O25" s="2"/>
      <c r="P25" s="2"/>
      <c r="Q25" s="2"/>
    </row>
    <row r="26" spans="1:17" ht="13.5" thickTop="1">
      <c r="A26" s="39"/>
      <c r="B26" s="40"/>
      <c r="C26" s="40"/>
      <c r="D26" s="41"/>
      <c r="K26" s="2"/>
      <c r="L26" s="2"/>
      <c r="M26" s="2"/>
      <c r="N26" s="2"/>
      <c r="O26" s="2"/>
      <c r="P26" s="2"/>
      <c r="Q26" s="2"/>
    </row>
    <row r="27" spans="1:17" ht="12.75">
      <c r="A27" s="14" t="s">
        <v>9</v>
      </c>
      <c r="B27" s="40"/>
      <c r="C27" s="40"/>
      <c r="D27" s="41"/>
      <c r="K27" s="2"/>
      <c r="L27" s="2"/>
      <c r="M27" s="2"/>
      <c r="N27" s="2"/>
      <c r="O27" s="2"/>
      <c r="P27" s="2"/>
      <c r="Q27" s="2"/>
    </row>
    <row r="28" spans="1:17" ht="12.75">
      <c r="A28" s="39"/>
      <c r="B28" s="40"/>
      <c r="C28" s="40"/>
      <c r="D28" s="41"/>
      <c r="K28" s="2"/>
      <c r="L28" s="2"/>
      <c r="M28" s="2"/>
      <c r="N28" s="2"/>
      <c r="O28" s="2"/>
      <c r="P28" s="2"/>
      <c r="Q28" s="2"/>
    </row>
    <row r="29" spans="1:17" ht="16.5" customHeight="1">
      <c r="A29" s="42"/>
      <c r="B29" s="86" t="s">
        <v>3</v>
      </c>
      <c r="C29" s="86"/>
      <c r="D29" s="87"/>
      <c r="F29" s="86" t="s">
        <v>2</v>
      </c>
      <c r="G29" s="86"/>
      <c r="H29" s="87"/>
      <c r="K29" s="2"/>
      <c r="L29" s="2"/>
      <c r="M29" s="2"/>
      <c r="N29" s="2"/>
      <c r="O29" s="2"/>
      <c r="P29" s="2"/>
      <c r="Q29" s="2"/>
    </row>
    <row r="30" spans="1:17" ht="12.75">
      <c r="A30" s="43" t="s">
        <v>1</v>
      </c>
      <c r="B30" s="84">
        <v>45107</v>
      </c>
      <c r="C30" s="84">
        <v>44926</v>
      </c>
      <c r="D30" s="43" t="s">
        <v>78</v>
      </c>
      <c r="F30" s="84">
        <v>45107</v>
      </c>
      <c r="G30" s="84">
        <v>44926</v>
      </c>
      <c r="H30" s="43" t="s">
        <v>78</v>
      </c>
      <c r="K30" s="2"/>
      <c r="L30" s="2"/>
      <c r="M30" s="2"/>
      <c r="N30" s="2"/>
      <c r="O30" s="2"/>
      <c r="P30" s="2"/>
      <c r="Q30" s="2"/>
    </row>
    <row r="31" spans="1:17" ht="13.5" thickBot="1">
      <c r="A31" s="44" t="s">
        <v>12</v>
      </c>
      <c r="B31" s="85"/>
      <c r="C31" s="85"/>
      <c r="D31" s="6" t="s">
        <v>73</v>
      </c>
      <c r="F31" s="85"/>
      <c r="G31" s="85"/>
      <c r="H31" s="6" t="s">
        <v>73</v>
      </c>
      <c r="K31" s="2"/>
      <c r="L31" s="2"/>
      <c r="M31" s="2"/>
      <c r="N31" s="2"/>
      <c r="O31" s="2"/>
      <c r="P31" s="2"/>
      <c r="Q31" s="2"/>
    </row>
    <row r="32" spans="1:17" ht="14.25">
      <c r="A32" s="3" t="s">
        <v>51</v>
      </c>
      <c r="B32" s="19">
        <v>44195</v>
      </c>
      <c r="C32" s="19">
        <v>41695</v>
      </c>
      <c r="D32" s="63">
        <f aca="true" t="shared" si="2" ref="D32:D37">B32/C32-1</f>
        <v>0.059959227725146835</v>
      </c>
      <c r="E32" s="2"/>
      <c r="F32" s="19">
        <v>44195</v>
      </c>
      <c r="G32" s="19">
        <v>41695</v>
      </c>
      <c r="H32" s="32">
        <f aca="true" t="shared" si="3" ref="H32:H37">F32/G32-1</f>
        <v>0.059959227725146835</v>
      </c>
      <c r="J32" s="51"/>
      <c r="K32" s="2"/>
      <c r="L32" s="2"/>
      <c r="M32" s="2"/>
      <c r="N32" s="2"/>
      <c r="O32" s="2"/>
      <c r="P32" s="2"/>
      <c r="Q32" s="2"/>
    </row>
    <row r="33" spans="1:17" ht="14.25">
      <c r="A33" s="3" t="s">
        <v>13</v>
      </c>
      <c r="B33" s="19">
        <v>435541</v>
      </c>
      <c r="C33" s="19">
        <v>1631542</v>
      </c>
      <c r="D33" s="63">
        <f t="shared" si="2"/>
        <v>-0.7330494709912463</v>
      </c>
      <c r="E33" s="2"/>
      <c r="F33" s="19">
        <v>453499</v>
      </c>
      <c r="G33" s="19">
        <v>1678082</v>
      </c>
      <c r="H33" s="32">
        <f t="shared" si="3"/>
        <v>-0.7297515854409975</v>
      </c>
      <c r="J33" s="51"/>
      <c r="K33" s="2"/>
      <c r="L33" s="2"/>
      <c r="M33" s="2"/>
      <c r="N33" s="2"/>
      <c r="O33" s="2"/>
      <c r="P33" s="2"/>
      <c r="Q33" s="2"/>
    </row>
    <row r="34" spans="1:17" ht="14.25">
      <c r="A34" s="3" t="s">
        <v>14</v>
      </c>
      <c r="B34" s="19">
        <v>122445887</v>
      </c>
      <c r="C34" s="19">
        <v>116503842</v>
      </c>
      <c r="D34" s="63">
        <f t="shared" si="2"/>
        <v>0.05100299610720138</v>
      </c>
      <c r="E34" s="2"/>
      <c r="F34" s="19">
        <v>127426948</v>
      </c>
      <c r="G34" s="19">
        <v>119731729</v>
      </c>
      <c r="H34" s="32">
        <f t="shared" si="3"/>
        <v>0.06427050761122799</v>
      </c>
      <c r="J34" s="51"/>
      <c r="K34" s="2"/>
      <c r="L34" s="2"/>
      <c r="M34" s="2"/>
      <c r="N34" s="2"/>
      <c r="O34" s="2"/>
      <c r="P34" s="2"/>
      <c r="Q34" s="2"/>
    </row>
    <row r="35" spans="1:17" ht="14.25">
      <c r="A35" s="3" t="s">
        <v>15</v>
      </c>
      <c r="B35" s="19">
        <v>5445633</v>
      </c>
      <c r="C35" s="19">
        <v>3562483</v>
      </c>
      <c r="D35" s="63">
        <f t="shared" si="2"/>
        <v>0.5286060312428158</v>
      </c>
      <c r="E35" s="2"/>
      <c r="F35" s="19">
        <v>6560508</v>
      </c>
      <c r="G35" s="19">
        <v>4840928</v>
      </c>
      <c r="H35" s="32">
        <f t="shared" si="3"/>
        <v>0.355217016241514</v>
      </c>
      <c r="J35" s="52"/>
      <c r="K35" s="2"/>
      <c r="L35" s="2"/>
      <c r="M35" s="2"/>
      <c r="N35" s="2"/>
      <c r="O35" s="2"/>
      <c r="P35" s="2"/>
      <c r="Q35" s="2"/>
    </row>
    <row r="36" spans="1:17" ht="14.25">
      <c r="A36" s="3" t="s">
        <v>54</v>
      </c>
      <c r="B36" s="19">
        <v>2708318</v>
      </c>
      <c r="C36" s="19">
        <v>1718909</v>
      </c>
      <c r="D36" s="63">
        <f t="shared" si="2"/>
        <v>0.5756028969538236</v>
      </c>
      <c r="E36" s="2"/>
      <c r="F36" s="19">
        <v>2737076</v>
      </c>
      <c r="G36" s="19">
        <v>1748260</v>
      </c>
      <c r="H36" s="32">
        <f t="shared" si="3"/>
        <v>0.5656000823676113</v>
      </c>
      <c r="J36" s="53"/>
      <c r="K36" s="2"/>
      <c r="L36" s="2"/>
      <c r="M36" s="2"/>
      <c r="N36" s="2"/>
      <c r="O36" s="2"/>
      <c r="P36" s="2"/>
      <c r="Q36" s="2"/>
    </row>
    <row r="37" spans="1:17" ht="14.25">
      <c r="A37" s="3" t="s">
        <v>16</v>
      </c>
      <c r="B37" s="19">
        <v>443832</v>
      </c>
      <c r="C37" s="19">
        <v>431296</v>
      </c>
      <c r="D37" s="63">
        <f t="shared" si="2"/>
        <v>0.02906588514616404</v>
      </c>
      <c r="E37" s="2"/>
      <c r="F37" s="19">
        <v>499181</v>
      </c>
      <c r="G37" s="19">
        <v>500546</v>
      </c>
      <c r="H37" s="32">
        <f t="shared" si="3"/>
        <v>-0.002727022091875697</v>
      </c>
      <c r="J37" s="51"/>
      <c r="K37" s="2"/>
      <c r="L37" s="2"/>
      <c r="M37" s="2"/>
      <c r="N37" s="2"/>
      <c r="O37" s="2"/>
      <c r="P37" s="2"/>
      <c r="Q37" s="2"/>
    </row>
    <row r="38" spans="1:17" ht="14.25">
      <c r="A38" s="3" t="s">
        <v>17</v>
      </c>
      <c r="B38" s="19">
        <v>237615</v>
      </c>
      <c r="C38" s="69" t="s">
        <v>49</v>
      </c>
      <c r="D38" s="63" t="s">
        <v>49</v>
      </c>
      <c r="E38" s="2"/>
      <c r="F38" s="19">
        <v>260270</v>
      </c>
      <c r="G38" s="19" t="s">
        <v>49</v>
      </c>
      <c r="H38" s="32" t="s">
        <v>49</v>
      </c>
      <c r="J38" s="51"/>
      <c r="K38" s="2"/>
      <c r="L38" s="2"/>
      <c r="M38" s="2"/>
      <c r="N38" s="2"/>
      <c r="O38" s="2"/>
      <c r="P38" s="2"/>
      <c r="Q38" s="2"/>
    </row>
    <row r="39" spans="1:17" ht="14.25">
      <c r="A39" s="3" t="s">
        <v>45</v>
      </c>
      <c r="B39" s="19" t="s">
        <v>49</v>
      </c>
      <c r="C39" s="19" t="s">
        <v>49</v>
      </c>
      <c r="D39" s="63" t="s">
        <v>49</v>
      </c>
      <c r="E39" s="2"/>
      <c r="F39" s="69">
        <v>0</v>
      </c>
      <c r="G39" s="69">
        <v>0</v>
      </c>
      <c r="H39" s="32" t="s">
        <v>49</v>
      </c>
      <c r="J39" s="51"/>
      <c r="K39" s="2"/>
      <c r="L39" s="2"/>
      <c r="M39" s="2"/>
      <c r="N39" s="2"/>
      <c r="O39" s="2"/>
      <c r="P39" s="2"/>
      <c r="Q39" s="2"/>
    </row>
    <row r="40" spans="1:17" ht="14.25">
      <c r="A40" s="3" t="s">
        <v>55</v>
      </c>
      <c r="B40" s="19">
        <v>615020</v>
      </c>
      <c r="C40" s="19">
        <v>663680</v>
      </c>
      <c r="D40" s="63">
        <f>B40/C40-1</f>
        <v>-0.07331846673095466</v>
      </c>
      <c r="E40" s="2"/>
      <c r="F40" s="19">
        <v>450535</v>
      </c>
      <c r="G40" s="19">
        <v>492956</v>
      </c>
      <c r="H40" s="32">
        <f>F40/G40-1</f>
        <v>-0.08605433344963853</v>
      </c>
      <c r="J40" s="51"/>
      <c r="K40" s="2"/>
      <c r="L40" s="2"/>
      <c r="M40" s="2"/>
      <c r="N40" s="2"/>
      <c r="O40" s="2"/>
      <c r="P40" s="2"/>
      <c r="Q40" s="2"/>
    </row>
    <row r="41" spans="1:17" ht="14.25">
      <c r="A41" s="3" t="s">
        <v>18</v>
      </c>
      <c r="B41" s="19">
        <v>1541418</v>
      </c>
      <c r="C41" s="19">
        <v>1315969</v>
      </c>
      <c r="D41" s="63">
        <f>B41/C41-1</f>
        <v>0.17131786539044613</v>
      </c>
      <c r="E41" s="2"/>
      <c r="F41" s="19">
        <v>2059240</v>
      </c>
      <c r="G41" s="19">
        <v>1789692</v>
      </c>
      <c r="H41" s="32">
        <f>F41/G41-1</f>
        <v>0.1506113901162882</v>
      </c>
      <c r="K41" s="2"/>
      <c r="L41" s="2"/>
      <c r="M41" s="2"/>
      <c r="N41" s="2"/>
      <c r="O41" s="2"/>
      <c r="P41" s="2"/>
      <c r="Q41" s="2"/>
    </row>
    <row r="42" spans="1:17" ht="15" thickBot="1">
      <c r="A42" s="3" t="s">
        <v>19</v>
      </c>
      <c r="B42" s="36">
        <v>198324</v>
      </c>
      <c r="C42" s="36">
        <v>132636</v>
      </c>
      <c r="D42" s="63">
        <f>B42/C42-1</f>
        <v>0.49525015832805575</v>
      </c>
      <c r="E42" s="2"/>
      <c r="F42" s="36">
        <v>283264</v>
      </c>
      <c r="G42" s="36">
        <v>215374</v>
      </c>
      <c r="H42" s="32">
        <f>F42/G42-1</f>
        <v>0.31521910722742774</v>
      </c>
      <c r="K42" s="2"/>
      <c r="L42" s="2"/>
      <c r="M42" s="2"/>
      <c r="N42" s="2"/>
      <c r="O42" s="2"/>
      <c r="P42" s="2"/>
      <c r="Q42" s="2"/>
    </row>
    <row r="43" spans="1:17" ht="13.5" thickBot="1">
      <c r="A43" s="45" t="s">
        <v>20</v>
      </c>
      <c r="B43" s="46">
        <f>SUM(B32:B42)</f>
        <v>134115783</v>
      </c>
      <c r="C43" s="46">
        <f>SUM(C32:C42)</f>
        <v>126002052</v>
      </c>
      <c r="D43" s="10">
        <f>B43/C43-1</f>
        <v>0.06439364177973861</v>
      </c>
      <c r="E43" s="2"/>
      <c r="F43" s="46">
        <f>SUM(F32:F42)</f>
        <v>140774716</v>
      </c>
      <c r="G43" s="46">
        <f>SUM(G32:G42)</f>
        <v>131039262</v>
      </c>
      <c r="H43" s="10">
        <f>F43/G43-1</f>
        <v>0.0742941760462601</v>
      </c>
      <c r="K43" s="2"/>
      <c r="L43" s="2"/>
      <c r="M43" s="2"/>
      <c r="N43" s="2"/>
      <c r="O43" s="2"/>
      <c r="P43" s="2"/>
      <c r="Q43" s="2"/>
    </row>
    <row r="44" spans="1:17" ht="13.5" thickTop="1">
      <c r="A44" s="47"/>
      <c r="B44" s="48"/>
      <c r="C44" s="48"/>
      <c r="D44" s="49"/>
      <c r="E44" s="2"/>
      <c r="K44" s="2"/>
      <c r="L44" s="2"/>
      <c r="M44" s="2"/>
      <c r="N44" s="2"/>
      <c r="O44" s="2"/>
      <c r="P44" s="2"/>
      <c r="Q44" s="2"/>
    </row>
    <row r="45" spans="1:17" ht="12.75">
      <c r="A45" s="39" t="s">
        <v>21</v>
      </c>
      <c r="B45" s="50"/>
      <c r="C45" s="50"/>
      <c r="D45" s="49"/>
      <c r="E45" s="2"/>
      <c r="K45" s="2"/>
      <c r="L45" s="2"/>
      <c r="M45" s="2"/>
      <c r="N45" s="2"/>
      <c r="O45" s="2"/>
      <c r="P45" s="2"/>
      <c r="Q45" s="2"/>
    </row>
    <row r="46" spans="1:17" ht="12.75">
      <c r="A46" s="51" t="s">
        <v>22</v>
      </c>
      <c r="B46" s="19">
        <v>7163083</v>
      </c>
      <c r="C46" s="19">
        <v>7163083</v>
      </c>
      <c r="D46" s="63" t="s">
        <v>49</v>
      </c>
      <c r="E46" s="2"/>
      <c r="F46" s="19">
        <v>7163083</v>
      </c>
      <c r="G46" s="19">
        <v>7163083</v>
      </c>
      <c r="H46" s="32" t="s">
        <v>49</v>
      </c>
      <c r="J46" s="51"/>
      <c r="K46" s="2"/>
      <c r="L46" s="2"/>
      <c r="M46" s="2"/>
      <c r="N46" s="2"/>
      <c r="O46" s="2"/>
      <c r="P46" s="2"/>
      <c r="Q46" s="2"/>
    </row>
    <row r="47" spans="1:17" ht="12.75">
      <c r="A47" s="52" t="s">
        <v>23</v>
      </c>
      <c r="B47" s="19" t="s">
        <v>49</v>
      </c>
      <c r="C47" s="19">
        <v>-49463</v>
      </c>
      <c r="D47" s="63" t="s">
        <v>49</v>
      </c>
      <c r="E47" s="2"/>
      <c r="F47" s="19">
        <v>-15287</v>
      </c>
      <c r="G47" s="19">
        <v>-64750</v>
      </c>
      <c r="H47" s="32">
        <f aca="true" t="shared" si="4" ref="H47:H55">F47/G47-1</f>
        <v>-0.7639073359073358</v>
      </c>
      <c r="J47" s="52"/>
      <c r="K47" s="2"/>
      <c r="L47" s="2"/>
      <c r="M47" s="2"/>
      <c r="N47" s="2"/>
      <c r="O47" s="2"/>
      <c r="P47" s="2"/>
      <c r="Q47" s="2"/>
    </row>
    <row r="48" spans="1:17" ht="12.75">
      <c r="A48" s="51" t="s">
        <v>24</v>
      </c>
      <c r="B48" s="19">
        <v>28614</v>
      </c>
      <c r="C48" s="19">
        <v>28614</v>
      </c>
      <c r="D48" s="69">
        <f aca="true" t="shared" si="5" ref="D48:D53">B48/C48-1</f>
        <v>0</v>
      </c>
      <c r="E48" s="2"/>
      <c r="F48" s="19">
        <v>31235</v>
      </c>
      <c r="G48" s="19">
        <v>31235</v>
      </c>
      <c r="H48" s="32" t="s">
        <v>49</v>
      </c>
      <c r="J48" s="51"/>
      <c r="K48" s="2"/>
      <c r="L48" s="2"/>
      <c r="M48" s="2"/>
      <c r="N48" s="2"/>
      <c r="O48" s="2"/>
      <c r="P48" s="2"/>
      <c r="Q48" s="2"/>
    </row>
    <row r="49" spans="1:17" ht="12.75">
      <c r="A49" s="52" t="s">
        <v>25</v>
      </c>
      <c r="B49" s="19">
        <v>4801047</v>
      </c>
      <c r="C49" s="19">
        <v>3558320</v>
      </c>
      <c r="D49" s="63">
        <f t="shared" si="5"/>
        <v>0.3492454304278423</v>
      </c>
      <c r="E49" s="2"/>
      <c r="F49" s="19">
        <v>5963512</v>
      </c>
      <c r="G49" s="19">
        <v>4457854</v>
      </c>
      <c r="H49" s="32">
        <f t="shared" si="4"/>
        <v>0.3377539955323794</v>
      </c>
      <c r="J49" s="52"/>
      <c r="K49" s="2"/>
      <c r="L49" s="2"/>
      <c r="M49" s="2"/>
      <c r="N49" s="2"/>
      <c r="O49" s="2"/>
      <c r="P49" s="2"/>
      <c r="Q49" s="2"/>
    </row>
    <row r="50" spans="1:17" ht="12.75">
      <c r="A50" s="52" t="s">
        <v>62</v>
      </c>
      <c r="B50" s="19">
        <v>28285</v>
      </c>
      <c r="C50" s="19">
        <v>35678</v>
      </c>
      <c r="D50" s="63">
        <f t="shared" si="5"/>
        <v>-0.20721452996244183</v>
      </c>
      <c r="E50" s="2"/>
      <c r="F50" s="19">
        <v>62984</v>
      </c>
      <c r="G50" s="19">
        <v>70355</v>
      </c>
      <c r="H50" s="32">
        <f t="shared" si="4"/>
        <v>-0.10476867315755811</v>
      </c>
      <c r="J50" s="52"/>
      <c r="K50" s="2"/>
      <c r="L50" s="2"/>
      <c r="M50" s="2"/>
      <c r="N50" s="2"/>
      <c r="O50" s="2"/>
      <c r="P50" s="2"/>
      <c r="Q50" s="2"/>
    </row>
    <row r="51" spans="1:17" ht="25.5">
      <c r="A51" s="53" t="s">
        <v>60</v>
      </c>
      <c r="B51" s="19">
        <v>-2527533</v>
      </c>
      <c r="C51" s="19">
        <v>-3736653</v>
      </c>
      <c r="D51" s="63">
        <f t="shared" si="5"/>
        <v>-0.32358369910184326</v>
      </c>
      <c r="E51" s="2"/>
      <c r="F51" s="19">
        <v>-2523759</v>
      </c>
      <c r="G51" s="19">
        <v>-3728492</v>
      </c>
      <c r="H51" s="32">
        <f t="shared" si="4"/>
        <v>-0.3231153506565121</v>
      </c>
      <c r="J51" s="53"/>
      <c r="K51" s="2"/>
      <c r="L51" s="2"/>
      <c r="M51" s="2"/>
      <c r="N51" s="2"/>
      <c r="O51" s="2"/>
      <c r="P51" s="2"/>
      <c r="Q51" s="2"/>
    </row>
    <row r="52" spans="1:17" ht="12.75">
      <c r="A52" s="51" t="s">
        <v>26</v>
      </c>
      <c r="B52" s="19">
        <v>958598</v>
      </c>
      <c r="C52" s="19">
        <v>958598</v>
      </c>
      <c r="D52" s="63" t="s">
        <v>49</v>
      </c>
      <c r="E52" s="2"/>
      <c r="F52" s="19">
        <v>990023</v>
      </c>
      <c r="G52" s="19">
        <v>989581</v>
      </c>
      <c r="H52" s="32">
        <f t="shared" si="4"/>
        <v>0.0004466536847413938</v>
      </c>
      <c r="J52" s="51"/>
      <c r="K52" s="2"/>
      <c r="L52" s="2"/>
      <c r="M52" s="2"/>
      <c r="N52" s="2"/>
      <c r="O52" s="2"/>
      <c r="P52" s="2"/>
      <c r="Q52" s="2"/>
    </row>
    <row r="53" spans="1:17" ht="15" thickBot="1">
      <c r="A53" s="54" t="s">
        <v>61</v>
      </c>
      <c r="B53" s="55">
        <f>SUM(B46:B52)</f>
        <v>10452094</v>
      </c>
      <c r="C53" s="55">
        <f>SUM(C46:C52)</f>
        <v>7958177</v>
      </c>
      <c r="D53" s="56">
        <f t="shared" si="5"/>
        <v>0.3133779256229159</v>
      </c>
      <c r="E53" s="2"/>
      <c r="F53" s="55">
        <v>11671791</v>
      </c>
      <c r="G53" s="55">
        <f>SUM(G46:G52)</f>
        <v>8918866</v>
      </c>
      <c r="H53" s="56">
        <f t="shared" si="4"/>
        <v>0.30866311927996226</v>
      </c>
      <c r="J53" s="45"/>
      <c r="K53" s="2"/>
      <c r="L53" s="2"/>
      <c r="M53" s="2"/>
      <c r="N53" s="2"/>
      <c r="O53" s="2"/>
      <c r="P53" s="2"/>
      <c r="Q53" s="2"/>
    </row>
    <row r="54" spans="1:17" ht="12.75">
      <c r="A54" s="52" t="s">
        <v>27</v>
      </c>
      <c r="B54" s="69">
        <v>0</v>
      </c>
      <c r="C54" s="69">
        <v>0</v>
      </c>
      <c r="D54" s="69">
        <v>0</v>
      </c>
      <c r="E54" s="2"/>
      <c r="F54" s="19">
        <v>621592</v>
      </c>
      <c r="G54" s="19">
        <v>552667</v>
      </c>
      <c r="H54" s="32">
        <f t="shared" si="4"/>
        <v>0.12471343503411636</v>
      </c>
      <c r="J54" s="52"/>
      <c r="K54" s="2"/>
      <c r="L54" s="2"/>
      <c r="M54" s="2"/>
      <c r="N54" s="2"/>
      <c r="O54" s="2"/>
      <c r="P54" s="2"/>
      <c r="Q54" s="2"/>
    </row>
    <row r="55" spans="1:17" ht="13.5" thickBot="1">
      <c r="A55" s="45" t="s">
        <v>28</v>
      </c>
      <c r="B55" s="38">
        <f>B53+B43+B54</f>
        <v>144567877</v>
      </c>
      <c r="C55" s="38">
        <f>C53+C43+C54</f>
        <v>133960229</v>
      </c>
      <c r="D55" s="20">
        <f>B55/C55-1</f>
        <v>0.07918505424471922</v>
      </c>
      <c r="E55" s="2"/>
      <c r="F55" s="38">
        <f>F43+F53+F54</f>
        <v>153068099</v>
      </c>
      <c r="G55" s="38">
        <f>G43+G53+G54</f>
        <v>140510795</v>
      </c>
      <c r="H55" s="20">
        <f t="shared" si="4"/>
        <v>0.08936896271919892</v>
      </c>
      <c r="J55" s="45"/>
      <c r="K55" s="2"/>
      <c r="L55" s="2"/>
      <c r="M55" s="2"/>
      <c r="N55" s="2"/>
      <c r="O55" s="2"/>
      <c r="P55" s="2"/>
      <c r="Q55" s="2"/>
    </row>
    <row r="56" ht="13.5" thickTop="1"/>
    <row r="57" spans="1:3" ht="12.75">
      <c r="A57" s="14" t="s">
        <v>46</v>
      </c>
      <c r="B57" s="2"/>
      <c r="C57" s="2"/>
    </row>
    <row r="58" spans="1:8" ht="12.75">
      <c r="A58" s="80" t="s">
        <v>81</v>
      </c>
      <c r="B58" s="78"/>
      <c r="C58" s="78"/>
      <c r="D58" s="78"/>
      <c r="E58" s="57"/>
      <c r="F58" s="57"/>
      <c r="G58" s="57"/>
      <c r="H58" s="57"/>
    </row>
    <row r="59" spans="2:3" ht="12.75">
      <c r="B59" s="2"/>
      <c r="C59" s="2"/>
    </row>
    <row r="60" spans="1:8" ht="13.5">
      <c r="A60" s="18" t="s">
        <v>29</v>
      </c>
      <c r="C60" s="17"/>
      <c r="F60" s="93" t="s">
        <v>80</v>
      </c>
      <c r="G60" s="94"/>
      <c r="H60" s="94"/>
    </row>
    <row r="61" spans="1:8" ht="13.5">
      <c r="A61" s="16" t="s">
        <v>0</v>
      </c>
      <c r="C61" s="17"/>
      <c r="F61" s="91" t="s">
        <v>79</v>
      </c>
      <c r="G61" s="92"/>
      <c r="H61" s="92"/>
    </row>
  </sheetData>
  <sheetProtection password="E73A" sheet="1" objects="1" scenarios="1"/>
  <mergeCells count="16">
    <mergeCell ref="A1:F1"/>
    <mergeCell ref="F61:H61"/>
    <mergeCell ref="G30:G31"/>
    <mergeCell ref="B29:D29"/>
    <mergeCell ref="B30:B31"/>
    <mergeCell ref="C30:C31"/>
    <mergeCell ref="F30:F31"/>
    <mergeCell ref="F60:H60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6" r:id="rId1"/>
  <headerFooter>
    <oddFooter>&amp;L&amp;1#&amp;"Calibri"&amp;10&amp;K000000Clasificare: Uz Intern</oddFooter>
  </headerFooter>
  <ignoredErrors>
    <ignoredError sqref="F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zoomScale="93" zoomScaleNormal="93" zoomScalePageLayoutView="0" workbookViewId="0" topLeftCell="A1">
      <selection activeCell="L21" sqref="L21"/>
    </sheetView>
  </sheetViews>
  <sheetFormatPr defaultColWidth="9.140625" defaultRowHeight="12.75"/>
  <cols>
    <col min="1" max="1" width="84.421875" style="5" customWidth="1"/>
    <col min="2" max="2" width="13.140625" style="5" customWidth="1"/>
    <col min="3" max="3" width="13.57421875" style="5" customWidth="1"/>
    <col min="4" max="4" width="12.421875" style="5" customWidth="1"/>
    <col min="5" max="5" width="4.57421875" style="5" customWidth="1"/>
    <col min="6" max="6" width="13.421875" style="5" customWidth="1"/>
    <col min="7" max="7" width="13.00390625" style="5" customWidth="1"/>
    <col min="8" max="8" width="17.421875" style="5" customWidth="1"/>
    <col min="9" max="9" width="7.421875" style="5" bestFit="1" customWidth="1"/>
    <col min="10" max="10" width="5.140625" style="5" bestFit="1" customWidth="1"/>
    <col min="11" max="11" width="14.57421875" style="5" customWidth="1"/>
    <col min="12" max="16384" width="9.140625" style="5" customWidth="1"/>
  </cols>
  <sheetData>
    <row r="1" ht="12.75">
      <c r="A1" s="11" t="s">
        <v>75</v>
      </c>
    </row>
    <row r="4" spans="1:8" ht="15" customHeight="1">
      <c r="A4" s="4"/>
      <c r="B4" s="103" t="s">
        <v>3</v>
      </c>
      <c r="C4" s="96"/>
      <c r="D4" s="96"/>
      <c r="F4" s="86" t="s">
        <v>2</v>
      </c>
      <c r="G4" s="86"/>
      <c r="H4" s="87"/>
    </row>
    <row r="5" spans="1:8" ht="12.75">
      <c r="A5" s="99" t="s">
        <v>12</v>
      </c>
      <c r="B5" s="101">
        <v>45107</v>
      </c>
      <c r="C5" s="101">
        <v>44742</v>
      </c>
      <c r="D5" s="62" t="s">
        <v>76</v>
      </c>
      <c r="F5" s="101">
        <v>45107</v>
      </c>
      <c r="G5" s="101">
        <v>44742</v>
      </c>
      <c r="H5" s="62" t="s">
        <v>76</v>
      </c>
    </row>
    <row r="6" spans="1:8" ht="13.5" thickBot="1">
      <c r="A6" s="100"/>
      <c r="B6" s="102"/>
      <c r="C6" s="102"/>
      <c r="D6" s="6" t="s">
        <v>77</v>
      </c>
      <c r="F6" s="102"/>
      <c r="G6" s="102"/>
      <c r="H6" s="6" t="s">
        <v>77</v>
      </c>
    </row>
    <row r="7" spans="1:17" ht="12.75">
      <c r="A7" s="79" t="s">
        <v>48</v>
      </c>
      <c r="B7" s="7">
        <v>3568994</v>
      </c>
      <c r="C7" s="7">
        <v>2128476</v>
      </c>
      <c r="D7" s="73">
        <f aca="true" t="shared" si="0" ref="D7:D26">B7/C7-1</f>
        <v>0.676783764533873</v>
      </c>
      <c r="E7" s="7"/>
      <c r="F7" s="7">
        <v>4031942</v>
      </c>
      <c r="G7" s="7">
        <v>2422473</v>
      </c>
      <c r="H7" s="73">
        <f aca="true" t="shared" si="1" ref="H7:H26">F7/G7-1</f>
        <v>0.6643908931079934</v>
      </c>
      <c r="K7" s="7"/>
      <c r="L7" s="7"/>
      <c r="M7" s="73"/>
      <c r="N7" s="7"/>
      <c r="O7" s="7"/>
      <c r="P7" s="7"/>
      <c r="Q7" s="7"/>
    </row>
    <row r="8" spans="1:17" ht="12.75">
      <c r="A8" s="59" t="s">
        <v>56</v>
      </c>
      <c r="B8" s="82">
        <v>16442</v>
      </c>
      <c r="C8" s="7">
        <v>8242</v>
      </c>
      <c r="D8" s="73">
        <f t="shared" si="0"/>
        <v>0.994904149478282</v>
      </c>
      <c r="E8" s="7"/>
      <c r="F8" s="19">
        <v>165264</v>
      </c>
      <c r="G8" s="7">
        <v>86327</v>
      </c>
      <c r="H8" s="73">
        <f t="shared" si="1"/>
        <v>0.9143952645174742</v>
      </c>
      <c r="K8" s="82"/>
      <c r="L8" s="7"/>
      <c r="M8" s="73"/>
      <c r="N8" s="7"/>
      <c r="O8" s="7"/>
      <c r="P8" s="7"/>
      <c r="Q8" s="7"/>
    </row>
    <row r="9" spans="1:17" ht="12.75">
      <c r="A9" s="29" t="s">
        <v>57</v>
      </c>
      <c r="B9" s="7">
        <v>-1545249</v>
      </c>
      <c r="C9" s="7">
        <v>-438422</v>
      </c>
      <c r="D9" s="73">
        <f t="shared" si="0"/>
        <v>2.524569934902902</v>
      </c>
      <c r="E9" s="7"/>
      <c r="F9" s="7">
        <v>-1667118</v>
      </c>
      <c r="G9" s="7">
        <v>-476390</v>
      </c>
      <c r="H9" s="73">
        <f t="shared" si="1"/>
        <v>2.499481517244275</v>
      </c>
      <c r="K9" s="7"/>
      <c r="L9" s="7"/>
      <c r="M9" s="73"/>
      <c r="N9" s="7"/>
      <c r="O9" s="7"/>
      <c r="P9" s="7"/>
      <c r="Q9" s="7"/>
    </row>
    <row r="10" spans="1:17" ht="12.75">
      <c r="A10" s="29" t="s">
        <v>58</v>
      </c>
      <c r="B10" s="7">
        <v>-3408</v>
      </c>
      <c r="C10" s="7">
        <v>-3360</v>
      </c>
      <c r="D10" s="73">
        <f t="shared" si="0"/>
        <v>0.014285714285714235</v>
      </c>
      <c r="E10" s="7"/>
      <c r="F10" s="7">
        <v>-1575</v>
      </c>
      <c r="G10" s="7">
        <v>-1014</v>
      </c>
      <c r="H10" s="73">
        <f t="shared" si="1"/>
        <v>0.5532544378698225</v>
      </c>
      <c r="K10" s="7"/>
      <c r="L10" s="7"/>
      <c r="M10" s="73"/>
      <c r="N10" s="7"/>
      <c r="O10" s="7"/>
      <c r="P10" s="7"/>
      <c r="Q10" s="7"/>
    </row>
    <row r="11" spans="1:17" ht="12.75">
      <c r="A11" s="11" t="s">
        <v>31</v>
      </c>
      <c r="B11" s="22">
        <f>SUM(B7:B10)</f>
        <v>2036779</v>
      </c>
      <c r="C11" s="22">
        <f>SUM(C7:C10)</f>
        <v>1694936</v>
      </c>
      <c r="D11" s="74">
        <f t="shared" si="0"/>
        <v>0.20168490137680717</v>
      </c>
      <c r="E11" s="7"/>
      <c r="F11" s="22">
        <f>SUM(F7:F10)</f>
        <v>2528513</v>
      </c>
      <c r="G11" s="22">
        <f>SUM(G7:G10)</f>
        <v>2031396</v>
      </c>
      <c r="H11" s="74">
        <f t="shared" si="1"/>
        <v>0.24471693357671276</v>
      </c>
      <c r="K11" s="22"/>
      <c r="L11" s="22"/>
      <c r="M11" s="74"/>
      <c r="N11" s="7"/>
      <c r="O11" s="7"/>
      <c r="P11" s="7"/>
      <c r="Q11" s="7"/>
    </row>
    <row r="12" spans="1:17" ht="12.75">
      <c r="A12" s="29" t="s">
        <v>32</v>
      </c>
      <c r="B12" s="7">
        <v>827830</v>
      </c>
      <c r="C12" s="7">
        <v>701411</v>
      </c>
      <c r="D12" s="73">
        <f t="shared" si="0"/>
        <v>0.1802352686228188</v>
      </c>
      <c r="E12" s="7"/>
      <c r="F12" s="7">
        <v>953036</v>
      </c>
      <c r="G12" s="7">
        <v>826046</v>
      </c>
      <c r="H12" s="73">
        <f t="shared" si="1"/>
        <v>0.15373235873062763</v>
      </c>
      <c r="K12" s="7"/>
      <c r="L12" s="7"/>
      <c r="M12" s="73"/>
      <c r="N12" s="7"/>
      <c r="O12" s="7"/>
      <c r="P12" s="7"/>
      <c r="Q12" s="7"/>
    </row>
    <row r="13" spans="1:17" ht="12.75">
      <c r="A13" s="29" t="s">
        <v>33</v>
      </c>
      <c r="B13" s="7">
        <v>-298912</v>
      </c>
      <c r="C13" s="7">
        <v>-235566</v>
      </c>
      <c r="D13" s="73">
        <f t="shared" si="0"/>
        <v>0.2689097747552702</v>
      </c>
      <c r="E13" s="7"/>
      <c r="F13" s="7">
        <v>-346329</v>
      </c>
      <c r="G13" s="7">
        <v>-275071</v>
      </c>
      <c r="H13" s="73">
        <f t="shared" si="1"/>
        <v>0.25905311719519686</v>
      </c>
      <c r="K13" s="7"/>
      <c r="L13" s="7"/>
      <c r="M13" s="73"/>
      <c r="N13" s="7"/>
      <c r="O13" s="7"/>
      <c r="P13" s="7"/>
      <c r="Q13" s="7"/>
    </row>
    <row r="14" spans="1:17" ht="12.75">
      <c r="A14" s="30" t="s">
        <v>34</v>
      </c>
      <c r="B14" s="23">
        <f>SUM(B12:B13)</f>
        <v>528918</v>
      </c>
      <c r="C14" s="23">
        <f>SUM(C12:C13)</f>
        <v>465845</v>
      </c>
      <c r="D14" s="74">
        <f t="shared" si="0"/>
        <v>0.13539482016550575</v>
      </c>
      <c r="E14" s="7"/>
      <c r="F14" s="23">
        <f>SUM(F12:F13)</f>
        <v>606707</v>
      </c>
      <c r="G14" s="23">
        <f>SUM(G12:G13)</f>
        <v>550975</v>
      </c>
      <c r="H14" s="74">
        <f t="shared" si="1"/>
        <v>0.10115159489995018</v>
      </c>
      <c r="K14" s="23"/>
      <c r="L14" s="23"/>
      <c r="M14" s="74"/>
      <c r="N14" s="7"/>
      <c r="O14" s="7"/>
      <c r="P14" s="7"/>
      <c r="Q14" s="7"/>
    </row>
    <row r="15" spans="1:17" ht="12.75">
      <c r="A15" s="5" t="s">
        <v>35</v>
      </c>
      <c r="B15" s="7">
        <v>283147</v>
      </c>
      <c r="C15" s="7">
        <v>358457</v>
      </c>
      <c r="D15" s="73">
        <f t="shared" si="0"/>
        <v>-0.2100949346783575</v>
      </c>
      <c r="E15" s="7"/>
      <c r="F15" s="7">
        <v>328923</v>
      </c>
      <c r="G15" s="7">
        <v>380809</v>
      </c>
      <c r="H15" s="73">
        <f t="shared" si="1"/>
        <v>-0.13625203185849077</v>
      </c>
      <c r="K15" s="7"/>
      <c r="L15" s="7"/>
      <c r="M15" s="73"/>
      <c r="N15" s="7"/>
      <c r="O15" s="7"/>
      <c r="P15" s="7"/>
      <c r="Q15" s="7"/>
    </row>
    <row r="16" spans="1:17" ht="25.5">
      <c r="A16" s="77" t="s">
        <v>63</v>
      </c>
      <c r="B16" s="7">
        <v>85077</v>
      </c>
      <c r="C16" s="7">
        <v>-70941</v>
      </c>
      <c r="D16" s="73">
        <f t="shared" si="0"/>
        <v>-2.199264177274073</v>
      </c>
      <c r="E16" s="7"/>
      <c r="F16" s="7">
        <v>85086</v>
      </c>
      <c r="G16" s="7">
        <v>-70484</v>
      </c>
      <c r="H16" s="73">
        <f t="shared" si="1"/>
        <v>-2.207167584132569</v>
      </c>
      <c r="K16" s="7"/>
      <c r="L16" s="7"/>
      <c r="M16" s="73"/>
      <c r="N16" s="7"/>
      <c r="O16" s="7"/>
      <c r="P16" s="7"/>
      <c r="Q16" s="7"/>
    </row>
    <row r="17" spans="1:17" ht="25.5">
      <c r="A17" s="60" t="s">
        <v>64</v>
      </c>
      <c r="B17" s="7">
        <v>48708</v>
      </c>
      <c r="C17" s="7">
        <v>-77730</v>
      </c>
      <c r="D17" s="73">
        <f t="shared" si="0"/>
        <v>-1.6266306445387881</v>
      </c>
      <c r="E17" s="7"/>
      <c r="F17" s="7">
        <v>53389</v>
      </c>
      <c r="G17" s="7">
        <v>-52408</v>
      </c>
      <c r="H17" s="73">
        <f t="shared" si="1"/>
        <v>-2.01871851625706</v>
      </c>
      <c r="K17" s="7"/>
      <c r="L17" s="7"/>
      <c r="M17" s="73"/>
      <c r="N17" s="7"/>
      <c r="O17" s="7"/>
      <c r="P17" s="7"/>
      <c r="Q17" s="7"/>
    </row>
    <row r="18" spans="1:17" ht="12.75">
      <c r="A18" s="5" t="s">
        <v>65</v>
      </c>
      <c r="B18" s="7">
        <v>-86886</v>
      </c>
      <c r="C18" s="7">
        <v>-143513</v>
      </c>
      <c r="D18" s="73">
        <f t="shared" si="0"/>
        <v>-0.39457749472173254</v>
      </c>
      <c r="E18" s="7"/>
      <c r="F18" s="7">
        <v>-92068</v>
      </c>
      <c r="G18" s="7">
        <v>-151013</v>
      </c>
      <c r="H18" s="73">
        <f t="shared" si="1"/>
        <v>-0.39033063378649524</v>
      </c>
      <c r="K18" s="7"/>
      <c r="L18" s="7"/>
      <c r="M18" s="73"/>
      <c r="N18" s="7"/>
      <c r="O18" s="7"/>
      <c r="P18" s="7"/>
      <c r="Q18" s="7"/>
    </row>
    <row r="19" spans="1:17" ht="12.75">
      <c r="A19" s="5" t="s">
        <v>36</v>
      </c>
      <c r="B19" s="7">
        <v>98091</v>
      </c>
      <c r="C19" s="7">
        <v>110584</v>
      </c>
      <c r="D19" s="73">
        <f t="shared" si="0"/>
        <v>-0.11297294364465027</v>
      </c>
      <c r="E19" s="7"/>
      <c r="F19" s="7">
        <v>164909</v>
      </c>
      <c r="G19" s="7">
        <v>144554</v>
      </c>
      <c r="H19" s="73">
        <f t="shared" si="1"/>
        <v>0.14081242995697107</v>
      </c>
      <c r="K19" s="7"/>
      <c r="L19" s="7"/>
      <c r="M19" s="73"/>
      <c r="N19" s="7"/>
      <c r="O19" s="7"/>
      <c r="P19" s="7"/>
      <c r="Q19" s="7"/>
    </row>
    <row r="20" spans="1:17" ht="13.5" thickBot="1">
      <c r="A20" s="11" t="s">
        <v>37</v>
      </c>
      <c r="B20" s="24">
        <f>SUM(B14:B19)+B11</f>
        <v>2993834</v>
      </c>
      <c r="C20" s="24">
        <f>SUM(C14:C19)+C11</f>
        <v>2337638</v>
      </c>
      <c r="D20" s="25">
        <f t="shared" si="0"/>
        <v>0.2807089891591428</v>
      </c>
      <c r="E20" s="7"/>
      <c r="F20" s="24">
        <f>SUM(F14:F19)+F11</f>
        <v>3675459</v>
      </c>
      <c r="G20" s="24">
        <f>SUM(G14:G19)+G11</f>
        <v>2833829</v>
      </c>
      <c r="H20" s="25">
        <f t="shared" si="1"/>
        <v>0.29699392588614204</v>
      </c>
      <c r="K20" s="7"/>
      <c r="L20" s="7"/>
      <c r="M20" s="73"/>
      <c r="N20" s="7"/>
      <c r="O20" s="7"/>
      <c r="P20" s="7"/>
      <c r="Q20" s="7"/>
    </row>
    <row r="21" spans="1:16" ht="26.25" thickTop="1">
      <c r="A21" s="60" t="s">
        <v>66</v>
      </c>
      <c r="B21" s="7">
        <v>15465</v>
      </c>
      <c r="C21" s="7">
        <v>-109833</v>
      </c>
      <c r="D21" s="75">
        <f t="shared" si="0"/>
        <v>-1.140804676190216</v>
      </c>
      <c r="E21" s="7"/>
      <c r="F21" s="7">
        <v>-57556</v>
      </c>
      <c r="G21" s="7">
        <v>-204829</v>
      </c>
      <c r="H21" s="61">
        <f t="shared" si="1"/>
        <v>-0.7190046331330036</v>
      </c>
      <c r="K21" s="7"/>
      <c r="L21" s="7"/>
      <c r="M21" s="73"/>
      <c r="N21" s="7"/>
      <c r="O21" s="7"/>
      <c r="P21" s="7"/>
    </row>
    <row r="22" spans="1:16" ht="12.75">
      <c r="A22" s="77" t="s">
        <v>67</v>
      </c>
      <c r="B22" s="7">
        <v>952</v>
      </c>
      <c r="C22" s="7">
        <v>10565</v>
      </c>
      <c r="D22" s="73">
        <f t="shared" si="0"/>
        <v>-0.909891150023663</v>
      </c>
      <c r="E22" s="7"/>
      <c r="F22" s="7">
        <v>10009</v>
      </c>
      <c r="G22" s="7">
        <v>25619</v>
      </c>
      <c r="H22" s="73">
        <f t="shared" si="1"/>
        <v>-0.6093134002107811</v>
      </c>
      <c r="K22" s="7"/>
      <c r="L22" s="7"/>
      <c r="M22" s="73"/>
      <c r="N22" s="7"/>
      <c r="O22" s="7"/>
      <c r="P22" s="7"/>
    </row>
    <row r="23" spans="1:17" ht="12.75">
      <c r="A23" s="5" t="s">
        <v>38</v>
      </c>
      <c r="B23" s="19">
        <v>-821301</v>
      </c>
      <c r="C23" s="7">
        <v>-693812</v>
      </c>
      <c r="D23" s="73">
        <f t="shared" si="0"/>
        <v>0.18375150617170077</v>
      </c>
      <c r="E23" s="7"/>
      <c r="F23" s="19">
        <v>-979405</v>
      </c>
      <c r="G23" s="7">
        <v>-818518</v>
      </c>
      <c r="H23" s="73">
        <f t="shared" si="1"/>
        <v>0.196558902797495</v>
      </c>
      <c r="K23" s="7"/>
      <c r="L23" s="7"/>
      <c r="M23" s="73"/>
      <c r="N23" s="7"/>
      <c r="O23" s="7"/>
      <c r="P23" s="7"/>
      <c r="Q23" s="7"/>
    </row>
    <row r="24" spans="1:17" ht="12.75">
      <c r="A24" s="5" t="s">
        <v>39</v>
      </c>
      <c r="B24" s="19">
        <v>-197286</v>
      </c>
      <c r="C24" s="7">
        <v>-167664</v>
      </c>
      <c r="D24" s="73">
        <f t="shared" si="0"/>
        <v>0.17667477812768384</v>
      </c>
      <c r="E24" s="7"/>
      <c r="F24" s="19">
        <v>-218251</v>
      </c>
      <c r="G24" s="7">
        <v>-188467</v>
      </c>
      <c r="H24" s="73">
        <f t="shared" si="1"/>
        <v>0.15803297128940352</v>
      </c>
      <c r="I24" s="7"/>
      <c r="K24" s="7"/>
      <c r="L24" s="7"/>
      <c r="M24" s="73"/>
      <c r="N24" s="7"/>
      <c r="O24" s="7"/>
      <c r="P24" s="7"/>
      <c r="Q24" s="7"/>
    </row>
    <row r="25" spans="1:17" ht="13.5" thickBot="1">
      <c r="A25" s="31" t="s">
        <v>40</v>
      </c>
      <c r="B25" s="83">
        <v>-417689</v>
      </c>
      <c r="C25" s="7">
        <v>-352117</v>
      </c>
      <c r="D25" s="73">
        <f t="shared" si="0"/>
        <v>0.1862221931914676</v>
      </c>
      <c r="E25" s="7"/>
      <c r="F25" s="83">
        <v>-496661</v>
      </c>
      <c r="G25" s="7">
        <v>-446346</v>
      </c>
      <c r="H25" s="73">
        <f t="shared" si="1"/>
        <v>0.11272644988417047</v>
      </c>
      <c r="K25" s="7"/>
      <c r="L25" s="7"/>
      <c r="M25" s="73"/>
      <c r="N25" s="7"/>
      <c r="O25" s="7"/>
      <c r="P25" s="7"/>
      <c r="Q25" s="7"/>
    </row>
    <row r="26" spans="1:17" ht="13.5" thickBot="1">
      <c r="A26" s="11" t="s">
        <v>41</v>
      </c>
      <c r="B26" s="28">
        <f>B25+B24+B23+B21+B22</f>
        <v>-1419859</v>
      </c>
      <c r="C26" s="28">
        <f>C25+C24+C23+C21+C22</f>
        <v>-1312861</v>
      </c>
      <c r="D26" s="26">
        <f t="shared" si="0"/>
        <v>0.08149986936926301</v>
      </c>
      <c r="E26" s="7"/>
      <c r="F26" s="28">
        <f>F25+F24+F23+F21+F22</f>
        <v>-1741864</v>
      </c>
      <c r="G26" s="28">
        <f>G25+G24+G23+G21+G22</f>
        <v>-1632541</v>
      </c>
      <c r="H26" s="26">
        <f t="shared" si="1"/>
        <v>0.06696493380564417</v>
      </c>
      <c r="K26" s="7"/>
      <c r="L26" s="7"/>
      <c r="M26" s="73"/>
      <c r="N26" s="7"/>
      <c r="O26" s="7"/>
      <c r="P26" s="7"/>
      <c r="Q26" s="7"/>
    </row>
    <row r="27" spans="1:16" ht="12" customHeight="1" thickTop="1">
      <c r="A27" s="31"/>
      <c r="B27" s="8"/>
      <c r="C27" s="8"/>
      <c r="D27" s="76"/>
      <c r="E27" s="7"/>
      <c r="F27" s="8"/>
      <c r="G27" s="8"/>
      <c r="H27" s="76"/>
      <c r="K27" s="7"/>
      <c r="L27" s="7"/>
      <c r="M27" s="73"/>
      <c r="N27" s="7"/>
      <c r="O27" s="7"/>
      <c r="P27" s="7"/>
    </row>
    <row r="28" spans="1:16" ht="12.75">
      <c r="A28" s="11" t="s">
        <v>42</v>
      </c>
      <c r="B28" s="23">
        <f>B20+B26</f>
        <v>1573975</v>
      </c>
      <c r="C28" s="27">
        <f>C20+C26</f>
        <v>1024777</v>
      </c>
      <c r="D28" s="74">
        <f>B28/C28-1</f>
        <v>0.5359195220033237</v>
      </c>
      <c r="E28" s="7"/>
      <c r="F28" s="27">
        <f>F20+F26</f>
        <v>1933595</v>
      </c>
      <c r="G28" s="27">
        <f>G20+G26</f>
        <v>1201288</v>
      </c>
      <c r="H28" s="74">
        <f>F28/G28-1</f>
        <v>0.6096015276936089</v>
      </c>
      <c r="K28" s="7"/>
      <c r="L28" s="7"/>
      <c r="M28" s="73"/>
      <c r="N28" s="7"/>
      <c r="O28" s="7"/>
      <c r="P28" s="7"/>
    </row>
    <row r="29" spans="1:16" ht="13.5" thickBot="1">
      <c r="A29" s="5" t="s">
        <v>68</v>
      </c>
      <c r="B29" s="83">
        <v>-305008</v>
      </c>
      <c r="C29" s="7">
        <v>-117774</v>
      </c>
      <c r="D29" s="73">
        <f>B29/C29-1</f>
        <v>1.5897736342486457</v>
      </c>
      <c r="E29" s="7"/>
      <c r="F29" s="7">
        <v>-351928</v>
      </c>
      <c r="G29" s="7">
        <v>-154809</v>
      </c>
      <c r="H29" s="73">
        <f>F29/G29-1</f>
        <v>1.2733045236388065</v>
      </c>
      <c r="K29" s="7"/>
      <c r="L29" s="7"/>
      <c r="M29" s="73"/>
      <c r="N29" s="7"/>
      <c r="O29" s="7"/>
      <c r="P29" s="7"/>
    </row>
    <row r="30" spans="1:13" ht="13.5" thickBot="1">
      <c r="A30" s="30" t="s">
        <v>43</v>
      </c>
      <c r="B30" s="28">
        <f>B28+B29</f>
        <v>1268967</v>
      </c>
      <c r="C30" s="28">
        <f>C28+C29</f>
        <v>907003</v>
      </c>
      <c r="D30" s="26">
        <f>B30/C30-1</f>
        <v>0.3990769600541564</v>
      </c>
      <c r="E30" s="7"/>
      <c r="F30" s="28">
        <f>F28+F29</f>
        <v>1581667</v>
      </c>
      <c r="G30" s="28">
        <f>G28+G29</f>
        <v>1046479</v>
      </c>
      <c r="H30" s="26">
        <f>F30/G30-1</f>
        <v>0.5114178115375463</v>
      </c>
      <c r="K30" s="7"/>
      <c r="L30" s="7"/>
      <c r="M30" s="73"/>
    </row>
    <row r="31" spans="11:13" ht="13.5" thickTop="1">
      <c r="K31" s="7"/>
      <c r="L31" s="7"/>
      <c r="M31" s="73"/>
    </row>
    <row r="32" spans="3:13" ht="12.75">
      <c r="C32" s="7"/>
      <c r="K32" s="7"/>
      <c r="L32" s="7"/>
      <c r="M32" s="73"/>
    </row>
    <row r="33" spans="1:13" ht="12.75">
      <c r="A33" s="81" t="s">
        <v>82</v>
      </c>
      <c r="B33" s="58"/>
      <c r="C33" s="58"/>
      <c r="D33" s="58"/>
      <c r="E33" s="58"/>
      <c r="F33" s="58"/>
      <c r="K33" s="7"/>
      <c r="L33" s="7"/>
      <c r="M33" s="73"/>
    </row>
    <row r="34" spans="11:13" ht="12.75">
      <c r="K34" s="7"/>
      <c r="L34" s="7"/>
      <c r="M34" s="73"/>
    </row>
    <row r="35" spans="11:13" ht="12.75">
      <c r="K35" s="7"/>
      <c r="L35" s="7"/>
      <c r="M35" s="73"/>
    </row>
    <row r="36" spans="1:13" ht="12.75">
      <c r="A36" s="18" t="s">
        <v>29</v>
      </c>
      <c r="F36" s="93" t="s">
        <v>80</v>
      </c>
      <c r="G36" s="94"/>
      <c r="H36" s="94"/>
      <c r="K36" s="7"/>
      <c r="L36" s="7"/>
      <c r="M36" s="73"/>
    </row>
    <row r="37" spans="1:8" ht="12.75">
      <c r="A37" s="15" t="s">
        <v>0</v>
      </c>
      <c r="F37" s="97" t="s">
        <v>79</v>
      </c>
      <c r="G37" s="98"/>
      <c r="H37" s="98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>
    <oddFooter>&amp;L&amp;1#&amp;"Calibri"&amp;10&amp;K000000Clasificare: Uz Intern</oddFooter>
  </headerFooter>
  <ignoredErrors>
    <ignoredError sqref="B11:C11 F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2023-08-31T12:30:02Z</dcterms:modified>
  <cp:category/>
  <cp:version/>
  <cp:contentType/>
  <cp:contentStatus/>
</cp:coreProperties>
</file>