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00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<sst xmlns="http://schemas.openxmlformats.org/spreadsheetml/2006/main" count="114" uniqueCount="84">
  <si>
    <t>`</t>
  </si>
  <si>
    <t>GEORGE CĂLINESCU</t>
  </si>
  <si>
    <t>MIRCEA ŞTEFĂNESCU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</si>
  <si>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</si>
  <si>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</si>
  <si>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</si>
  <si>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</si>
  <si>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</si>
  <si>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</si>
  <si>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</si>
  <si>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</si>
  <si>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</si>
  <si>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</si>
  <si>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</si>
  <si>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</si>
  <si>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</si>
  <si>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</si>
  <si>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</si>
  <si>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</si>
  <si>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</si>
  <si>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</si>
  <si>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</si>
  <si>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</si>
  <si>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</si>
  <si>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</si>
  <si>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</si>
  <si>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</si>
  <si>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</si>
  <si>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</si>
  <si>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</si>
  <si>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</si>
  <si>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</si>
  <si>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</si>
  <si>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</si>
  <si>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</si>
  <si>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</si>
  <si>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</si>
  <si>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</si>
  <si>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</si>
  <si>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</si>
  <si>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</si>
  <si>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</si>
  <si>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</si>
  <si>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</si>
  <si>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</si>
  <si>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</si>
  <si>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</si>
  <si>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</si>
  <si>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</si>
  <si>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</si>
  <si>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</si>
  <si>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</si>
  <si>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>Current tax assets</t>
  </si>
  <si>
    <t xml:space="preserve"> ACCOUNTING AND REPORTING COORDINATING MANAGER</t>
  </si>
  <si>
    <t>Impairment/Income tax expense (-)</t>
  </si>
  <si>
    <t>Deferred tax assets</t>
  </si>
  <si>
    <t>Derivatives</t>
  </si>
  <si>
    <t xml:space="preserve">Non-trading financial assets mandatorily at fair value through profit or loss </t>
  </si>
  <si>
    <t>Investment in subsidiaries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</si>
  <si>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</si>
  <si>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</si>
  <si>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</si>
  <si>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</si>
  <si>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</si>
  <si>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</si>
  <si>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Net gain from financial assets measured at fair value through other items of comprehensive income</t>
  </si>
  <si>
    <t>Net gain from financial assets which are required to be measured at fair value through profit and loss</t>
  </si>
  <si>
    <t>Expenses (-) from impairment allowance, expected losses on assets, provisions for other risks and loan commitments</t>
  </si>
  <si>
    <t>Cash and current accounts with Central Banks</t>
  </si>
  <si>
    <t>Financial assets held for trading and measured at fair value through profit and loss</t>
  </si>
  <si>
    <t>Reserves on financial assets measured at fair value through other
items of comprehensive income</t>
  </si>
  <si>
    <t>Total equity attributable to equity holders of the Bank</t>
  </si>
  <si>
    <t>Contribution to the Banking Deposits Guarantee Fund and to the Resolution Fund</t>
  </si>
  <si>
    <t>Placements with banks and public institutions</t>
  </si>
  <si>
    <t>Note: The financial information as at March 31, 2022 are not audited or reviewed and as at December 31, 2021 are audited.</t>
  </si>
  <si>
    <t>Net income from other provisions</t>
  </si>
  <si>
    <r>
      <t xml:space="preserve">Note: </t>
    </r>
    <r>
      <rPr>
        <i/>
        <sz val="8"/>
        <rFont val="Georgia"/>
        <family val="1"/>
      </rPr>
      <t>The financial information as at March 31, 2022 and March 31, 2021 are not audited or reviewed.</t>
    </r>
  </si>
  <si>
    <t>∆ Mar-22</t>
  </si>
  <si>
    <t>vs. Mar-21</t>
  </si>
  <si>
    <t>CONSOLIDATED PROFIT AND LOSS ACCOUNT AS AT MARCH 31, 2022</t>
  </si>
  <si>
    <t>CONSOLIDATED STATEMENT OF FINANCIAL POSITION AS AT MARCH 31, 2022</t>
  </si>
  <si>
    <t>Vs Dec-21</t>
  </si>
  <si>
    <t>∆  Mar-22</t>
  </si>
  <si>
    <t>Revaluation reserves from tangible and intangible assets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</si>
</sst>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10" fontId="6" fillId="0" borderId="14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5" xfId="60" applyNumberFormat="1" applyFont="1" applyBorder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5" xfId="56" applyNumberFormat="1" applyFont="1" applyBorder="1" applyAlignment="1">
      <alignment horizontal="right" wrapText="1"/>
      <protection/>
    </xf>
    <xf numFmtId="10" fontId="6" fillId="0" borderId="15" xfId="56" applyNumberFormat="1" applyFont="1" applyBorder="1" applyAlignment="1">
      <alignment wrapText="1"/>
      <protection/>
    </xf>
    <xf numFmtId="10" fontId="6" fillId="0" borderId="14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4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56" applyFont="1" applyAlignment="1">
      <alignment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56" applyFont="1" applyFill="1" applyAlignment="1">
      <alignment/>
      <protection/>
    </xf>
    <xf numFmtId="3" fontId="2" fillId="0" borderId="16" xfId="56" applyNumberFormat="1" applyFont="1" applyBorder="1" applyAlignment="1">
      <alignment/>
      <protection/>
    </xf>
    <xf numFmtId="3" fontId="2" fillId="0" borderId="16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4" fillId="0" borderId="0" xfId="42" applyNumberFormat="1" applyFont="1" applyFill="1" applyAlignment="1">
      <alignment horizontal="right" wrapText="1"/>
    </xf>
    <xf numFmtId="10" fontId="4" fillId="0" borderId="0" xfId="42" applyNumberFormat="1" applyFont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65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3" fontId="2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49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  <xf numFmtId="15" fontId="49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16">
      <selection activeCell="B47" sqref="B47:C47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16.00390625" style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4" ht="12.75">
      <c r="A1" s="101" t="s">
        <v>80</v>
      </c>
      <c r="B1" s="102"/>
      <c r="C1" s="102"/>
      <c r="D1" s="102"/>
    </row>
    <row r="2" spans="1:4" ht="14.25">
      <c r="A2" s="103"/>
      <c r="B2" s="104"/>
      <c r="C2" s="104"/>
      <c r="D2" s="104"/>
    </row>
    <row r="3" ht="14.25">
      <c r="A3" s="10"/>
    </row>
    <row r="4" spans="1:8" ht="16.5" customHeight="1">
      <c r="A4" s="9"/>
      <c r="B4" s="97" t="s">
        <v>5</v>
      </c>
      <c r="C4" s="97"/>
      <c r="D4" s="98"/>
      <c r="F4" s="97" t="s">
        <v>4</v>
      </c>
      <c r="G4" s="97"/>
      <c r="H4" s="98"/>
    </row>
    <row r="5" spans="1:8" ht="12.75">
      <c r="A5" s="9" t="s">
        <v>3</v>
      </c>
      <c r="B5" s="95">
        <v>44651</v>
      </c>
      <c r="C5" s="95">
        <v>44561</v>
      </c>
      <c r="D5" s="9" t="s">
        <v>82</v>
      </c>
      <c r="F5" s="95">
        <v>44651</v>
      </c>
      <c r="G5" s="95">
        <v>44561</v>
      </c>
      <c r="H5" s="9" t="s">
        <v>82</v>
      </c>
    </row>
    <row r="6" spans="1:8" ht="12.75">
      <c r="A6" s="18" t="s">
        <v>14</v>
      </c>
      <c r="B6" s="96"/>
      <c r="C6" s="96"/>
      <c r="D6" s="11" t="s">
        <v>81</v>
      </c>
      <c r="F6" s="96"/>
      <c r="G6" s="96"/>
      <c r="H6" s="73" t="s">
        <v>81</v>
      </c>
    </row>
    <row r="7" spans="1:17" ht="14.25">
      <c r="A7" s="15" t="s">
        <v>68</v>
      </c>
      <c r="B7" s="22">
        <v>12688230</v>
      </c>
      <c r="C7" s="22">
        <v>16763625</v>
      </c>
      <c r="D7" s="74">
        <f>B7/C7-1</f>
        <v>-0.24310941100149874</v>
      </c>
      <c r="E7" s="2"/>
      <c r="F7" s="22">
        <v>14327233</v>
      </c>
      <c r="G7" s="22">
        <v>18320913</v>
      </c>
      <c r="H7" s="39">
        <f>F7/G7-1</f>
        <v>-0.21798476964548652</v>
      </c>
      <c r="K7" s="2"/>
      <c r="L7" s="2"/>
      <c r="M7" s="2"/>
      <c r="N7" s="2"/>
      <c r="O7" s="2"/>
      <c r="P7" s="2"/>
      <c r="Q7" s="2"/>
    </row>
    <row r="8" spans="1:17" ht="14.25">
      <c r="A8" s="3" t="s">
        <v>73</v>
      </c>
      <c r="B8" s="22">
        <v>4928413</v>
      </c>
      <c r="C8" s="75">
        <v>9612690</v>
      </c>
      <c r="D8" s="74">
        <f aca="true" t="shared" si="0" ref="D8:D15">B8/C8-1</f>
        <v>-0.48730136933574264</v>
      </c>
      <c r="E8" s="2"/>
      <c r="F8" s="22">
        <v>5548107</v>
      </c>
      <c r="G8" s="22">
        <v>10394297</v>
      </c>
      <c r="H8" s="39">
        <f aca="true" t="shared" si="1" ref="H8:H14">F8/G8-1</f>
        <v>-0.4662354750879256</v>
      </c>
      <c r="K8" s="2"/>
      <c r="L8" s="2"/>
      <c r="M8" s="2"/>
      <c r="N8" s="2"/>
      <c r="O8" s="2"/>
      <c r="P8" s="2"/>
      <c r="Q8" s="2"/>
    </row>
    <row r="9" spans="1:17" ht="14.25">
      <c r="A9" s="3" t="s">
        <v>56</v>
      </c>
      <c r="B9" s="22">
        <v>125971</v>
      </c>
      <c r="C9" s="76">
        <v>79842</v>
      </c>
      <c r="D9" s="77">
        <f t="shared" si="0"/>
        <v>0.5777535632874928</v>
      </c>
      <c r="E9" s="78"/>
      <c r="F9" s="79">
        <v>127453</v>
      </c>
      <c r="G9" s="79">
        <v>80927</v>
      </c>
      <c r="H9" s="40">
        <f>F9/G9-1</f>
        <v>0.5749131933718041</v>
      </c>
      <c r="K9" s="2"/>
      <c r="L9" s="2"/>
      <c r="M9" s="2"/>
      <c r="N9" s="2"/>
      <c r="O9" s="2"/>
      <c r="P9" s="2"/>
      <c r="Q9" s="2"/>
    </row>
    <row r="10" spans="1:17" ht="28.5">
      <c r="A10" s="41" t="s">
        <v>69</v>
      </c>
      <c r="B10" s="22">
        <v>30225</v>
      </c>
      <c r="C10" s="75">
        <v>31207</v>
      </c>
      <c r="D10" s="74">
        <f t="shared" si="0"/>
        <v>-0.031467299003428706</v>
      </c>
      <c r="E10" s="2"/>
      <c r="F10" s="22">
        <v>328061</v>
      </c>
      <c r="G10" s="22">
        <v>338450</v>
      </c>
      <c r="H10" s="39">
        <f t="shared" si="1"/>
        <v>-0.03069581917565367</v>
      </c>
      <c r="K10" s="2"/>
      <c r="L10" s="2"/>
      <c r="M10" s="2"/>
      <c r="N10" s="2"/>
      <c r="O10" s="2"/>
      <c r="P10" s="2"/>
      <c r="Q10" s="2"/>
    </row>
    <row r="11" spans="1:17" ht="14.25">
      <c r="A11" s="3" t="s">
        <v>6</v>
      </c>
      <c r="B11" s="22">
        <v>54610743</v>
      </c>
      <c r="C11" s="22">
        <v>52238523</v>
      </c>
      <c r="D11" s="74">
        <f t="shared" si="0"/>
        <v>0.045411314558032156</v>
      </c>
      <c r="E11" s="22"/>
      <c r="F11" s="22">
        <v>58566043</v>
      </c>
      <c r="G11" s="22">
        <f>54629754+1488031</f>
        <v>56117785</v>
      </c>
      <c r="H11" s="39">
        <f t="shared" si="1"/>
        <v>0.043627131755111126</v>
      </c>
      <c r="K11" s="2"/>
      <c r="L11" s="2"/>
      <c r="M11" s="2"/>
      <c r="N11" s="2"/>
      <c r="O11" s="2"/>
      <c r="P11" s="2"/>
      <c r="Q11" s="2"/>
    </row>
    <row r="12" spans="1:17" ht="28.5">
      <c r="A12" s="15" t="s">
        <v>57</v>
      </c>
      <c r="B12" s="22">
        <v>1476746</v>
      </c>
      <c r="C12" s="22">
        <v>1465497</v>
      </c>
      <c r="D12" s="74">
        <f t="shared" si="0"/>
        <v>0.007675894252939353</v>
      </c>
      <c r="E12" s="2"/>
      <c r="F12" s="22">
        <v>1134767</v>
      </c>
      <c r="G12" s="22">
        <v>1108316</v>
      </c>
      <c r="H12" s="39">
        <f t="shared" si="1"/>
        <v>0.023865937151498207</v>
      </c>
      <c r="K12" s="2"/>
      <c r="L12" s="2"/>
      <c r="M12" s="2"/>
      <c r="N12" s="2"/>
      <c r="O12" s="2"/>
      <c r="P12" s="2"/>
      <c r="Q12" s="2"/>
    </row>
    <row r="13" spans="1:17" ht="28.5">
      <c r="A13" s="15" t="s">
        <v>7</v>
      </c>
      <c r="B13" s="22">
        <v>42800443</v>
      </c>
      <c r="C13" s="22">
        <v>40853784</v>
      </c>
      <c r="D13" s="74">
        <f t="shared" si="0"/>
        <v>0.04764941724859573</v>
      </c>
      <c r="E13" s="2"/>
      <c r="F13" s="22">
        <v>43133391</v>
      </c>
      <c r="G13" s="22">
        <v>41193373</v>
      </c>
      <c r="H13" s="39">
        <f t="shared" si="1"/>
        <v>0.047095390804729576</v>
      </c>
      <c r="K13" s="2"/>
      <c r="L13" s="2"/>
      <c r="M13" s="2"/>
      <c r="N13" s="2"/>
      <c r="O13" s="2"/>
      <c r="P13" s="2"/>
      <c r="Q13" s="2"/>
    </row>
    <row r="14" spans="1:17" ht="14.25">
      <c r="A14" s="14" t="s">
        <v>32</v>
      </c>
      <c r="B14" s="22">
        <v>471314</v>
      </c>
      <c r="C14" s="22">
        <v>355331</v>
      </c>
      <c r="D14" s="74">
        <f t="shared" si="0"/>
        <v>0.3264083347639244</v>
      </c>
      <c r="E14" s="2"/>
      <c r="F14" s="22">
        <v>1279559</v>
      </c>
      <c r="G14" s="22">
        <v>1483111</v>
      </c>
      <c r="H14" s="39">
        <f t="shared" si="1"/>
        <v>-0.1372466389906083</v>
      </c>
      <c r="K14" s="2"/>
      <c r="L14" s="2"/>
      <c r="M14" s="2"/>
      <c r="N14" s="2"/>
      <c r="O14" s="2"/>
      <c r="P14" s="2"/>
      <c r="Q14" s="2"/>
    </row>
    <row r="15" spans="1:17" ht="14.25">
      <c r="A15" s="14" t="s">
        <v>58</v>
      </c>
      <c r="B15" s="22">
        <v>735496</v>
      </c>
      <c r="C15" s="22">
        <v>735486</v>
      </c>
      <c r="D15" s="74">
        <f t="shared" si="0"/>
        <v>1.3596451869934967E-05</v>
      </c>
      <c r="E15" s="2"/>
      <c r="F15" s="80" t="s">
        <v>51</v>
      </c>
      <c r="G15" s="80">
        <v>0</v>
      </c>
      <c r="H15" s="81">
        <v>0</v>
      </c>
      <c r="K15" s="2"/>
      <c r="L15" s="2"/>
      <c r="M15" s="2"/>
      <c r="N15" s="2"/>
      <c r="O15" s="2"/>
      <c r="P15" s="2"/>
      <c r="Q15" s="2"/>
    </row>
    <row r="16" spans="1:17" ht="14.25">
      <c r="A16" s="14" t="s">
        <v>49</v>
      </c>
      <c r="B16" s="22" t="s">
        <v>51</v>
      </c>
      <c r="C16" s="80" t="s">
        <v>51</v>
      </c>
      <c r="D16" s="82">
        <v>0</v>
      </c>
      <c r="E16" s="2"/>
      <c r="F16" s="22">
        <v>5148</v>
      </c>
      <c r="G16" s="22">
        <v>4459</v>
      </c>
      <c r="H16" s="39">
        <f>F16/G16-1</f>
        <v>0.1545189504373179</v>
      </c>
      <c r="K16" s="2"/>
      <c r="L16" s="2"/>
      <c r="M16" s="2"/>
      <c r="N16" s="2"/>
      <c r="O16" s="2"/>
      <c r="P16" s="2"/>
      <c r="Q16" s="2"/>
    </row>
    <row r="17" spans="1:17" ht="14.25">
      <c r="A17" s="3" t="s">
        <v>59</v>
      </c>
      <c r="B17" s="22">
        <v>643472</v>
      </c>
      <c r="C17" s="22">
        <v>652581</v>
      </c>
      <c r="D17" s="74">
        <f>B17/C17-1</f>
        <v>-0.013958420487265144</v>
      </c>
      <c r="E17" s="2"/>
      <c r="F17" s="22">
        <v>1076522</v>
      </c>
      <c r="G17" s="22">
        <v>1064215</v>
      </c>
      <c r="H17" s="39">
        <f>F17/G17-1</f>
        <v>0.011564392533463641</v>
      </c>
      <c r="K17" s="2"/>
      <c r="L17" s="2"/>
      <c r="M17" s="2"/>
      <c r="N17" s="2"/>
      <c r="O17" s="2"/>
      <c r="P17" s="2"/>
      <c r="Q17" s="2"/>
    </row>
    <row r="18" spans="1:17" ht="14.25">
      <c r="A18" s="3" t="s">
        <v>13</v>
      </c>
      <c r="B18" s="22">
        <v>332687</v>
      </c>
      <c r="C18" s="22">
        <v>334783</v>
      </c>
      <c r="D18" s="74">
        <f>B18/C18-1</f>
        <v>-0.0062607719029939</v>
      </c>
      <c r="E18" s="2"/>
      <c r="F18" s="22">
        <v>400086</v>
      </c>
      <c r="G18" s="22">
        <v>406244</v>
      </c>
      <c r="H18" s="39">
        <f>F18/G18-1</f>
        <v>-0.015158377723732519</v>
      </c>
      <c r="K18" s="2"/>
      <c r="L18" s="2"/>
      <c r="M18" s="2"/>
      <c r="N18" s="2"/>
      <c r="O18" s="2"/>
      <c r="P18" s="2"/>
      <c r="Q18" s="2"/>
    </row>
    <row r="19" spans="1:17" ht="14.25">
      <c r="A19" s="3" t="s">
        <v>12</v>
      </c>
      <c r="B19" s="22" t="s">
        <v>51</v>
      </c>
      <c r="C19" s="80" t="s">
        <v>51</v>
      </c>
      <c r="D19" s="80">
        <v>0</v>
      </c>
      <c r="E19" s="2"/>
      <c r="F19" s="22">
        <v>14720</v>
      </c>
      <c r="G19" s="22">
        <v>22424</v>
      </c>
      <c r="H19" s="39">
        <f>F19/G19-1</f>
        <v>-0.34356047092401</v>
      </c>
      <c r="K19" s="2"/>
      <c r="L19" s="2"/>
      <c r="M19" s="2"/>
      <c r="N19" s="2"/>
      <c r="O19" s="2"/>
      <c r="P19" s="2"/>
      <c r="Q19" s="2"/>
    </row>
    <row r="20" spans="1:17" ht="14.25">
      <c r="A20" s="3" t="s">
        <v>46</v>
      </c>
      <c r="B20" s="22">
        <v>691985</v>
      </c>
      <c r="C20" s="22">
        <v>706647</v>
      </c>
      <c r="D20" s="74">
        <f>B20/C20-1</f>
        <v>-0.020748690647522716</v>
      </c>
      <c r="E20" s="2"/>
      <c r="F20" s="22">
        <v>480568</v>
      </c>
      <c r="G20" s="22">
        <v>492021</v>
      </c>
      <c r="H20" s="39">
        <f>F20/G20-1</f>
        <v>-0.023277461734356852</v>
      </c>
      <c r="K20" s="2"/>
      <c r="L20" s="2"/>
      <c r="M20" s="2"/>
      <c r="N20" s="2"/>
      <c r="O20" s="2"/>
      <c r="P20" s="2"/>
      <c r="Q20" s="2"/>
    </row>
    <row r="21" spans="1:17" ht="14.25">
      <c r="A21" s="3" t="s">
        <v>52</v>
      </c>
      <c r="B21" s="22" t="s">
        <v>51</v>
      </c>
      <c r="C21" s="22" t="s">
        <v>51</v>
      </c>
      <c r="D21" s="74" t="s">
        <v>51</v>
      </c>
      <c r="E21" s="2"/>
      <c r="F21" s="42">
        <v>0</v>
      </c>
      <c r="G21" s="42">
        <v>0</v>
      </c>
      <c r="H21" s="81" t="s">
        <v>51</v>
      </c>
      <c r="K21" s="2"/>
      <c r="L21" s="2"/>
      <c r="M21" s="2"/>
      <c r="N21" s="2"/>
      <c r="O21" s="2"/>
      <c r="P21" s="2"/>
      <c r="Q21" s="2"/>
    </row>
    <row r="22" spans="1:17" ht="14.25">
      <c r="A22" s="3" t="s">
        <v>55</v>
      </c>
      <c r="B22" s="22">
        <v>445807</v>
      </c>
      <c r="C22" s="83">
        <v>227724</v>
      </c>
      <c r="D22" s="74">
        <f>B22/C22-1</f>
        <v>0.9576636630306863</v>
      </c>
      <c r="E22" s="2"/>
      <c r="F22" s="42">
        <v>478943</v>
      </c>
      <c r="G22" s="42">
        <v>257885</v>
      </c>
      <c r="H22" s="39">
        <f>F22/G22-1</f>
        <v>0.8571960369932334</v>
      </c>
      <c r="K22" s="2"/>
      <c r="L22" s="2"/>
      <c r="M22" s="2"/>
      <c r="N22" s="2"/>
      <c r="O22" s="2"/>
      <c r="P22" s="2"/>
      <c r="Q22" s="2"/>
    </row>
    <row r="23" spans="1:17" ht="14.25">
      <c r="A23" s="3" t="s">
        <v>9</v>
      </c>
      <c r="B23" s="22">
        <v>1045136</v>
      </c>
      <c r="C23" s="22">
        <v>884171</v>
      </c>
      <c r="D23" s="74">
        <f>B23/C23-1</f>
        <v>0.18205188815285722</v>
      </c>
      <c r="E23" s="2"/>
      <c r="F23" s="22">
        <v>1230908</v>
      </c>
      <c r="G23" s="22">
        <v>1054904</v>
      </c>
      <c r="H23" s="39">
        <f>F23/G23-1</f>
        <v>0.16684361799746705</v>
      </c>
      <c r="K23" s="2"/>
      <c r="L23" s="2"/>
      <c r="M23" s="2"/>
      <c r="N23" s="2"/>
      <c r="O23" s="2"/>
      <c r="P23" s="2"/>
      <c r="Q23" s="2"/>
    </row>
    <row r="24" spans="1:17" ht="15" thickBot="1">
      <c r="A24" s="3" t="s">
        <v>8</v>
      </c>
      <c r="B24" s="43">
        <v>128389</v>
      </c>
      <c r="C24" s="43">
        <v>120142</v>
      </c>
      <c r="D24" s="74">
        <f>B24/C24-1</f>
        <v>0.06864377153701451</v>
      </c>
      <c r="E24" s="2"/>
      <c r="F24" s="43">
        <v>169046</v>
      </c>
      <c r="G24" s="43">
        <v>161866</v>
      </c>
      <c r="H24" s="39">
        <f>F24/G24-1</f>
        <v>0.04435767857363504</v>
      </c>
      <c r="K24" s="2"/>
      <c r="L24" s="2"/>
      <c r="M24" s="2"/>
      <c r="N24" s="2"/>
      <c r="O24" s="2"/>
      <c r="P24" s="2"/>
      <c r="Q24" s="2"/>
    </row>
    <row r="25" spans="1:17" ht="13.5" thickBot="1">
      <c r="A25" s="44" t="s">
        <v>10</v>
      </c>
      <c r="B25" s="45">
        <f>SUM(B7:B10)+SUM(B11:B24)</f>
        <v>121155057</v>
      </c>
      <c r="C25" s="45">
        <f>SUM(C7:C10)+SUM(C11:C24)</f>
        <v>125062033</v>
      </c>
      <c r="D25" s="24">
        <f>B25/C25-1</f>
        <v>-0.031240304561497068</v>
      </c>
      <c r="E25" s="2"/>
      <c r="F25" s="45">
        <f>SUM(F7:F10)+SUM(F11:F24)</f>
        <v>128300555</v>
      </c>
      <c r="G25" s="45">
        <f>SUM(G7:G10)+SUM(G11:G24)</f>
        <v>132501190</v>
      </c>
      <c r="H25" s="24">
        <f>F25/G25-1</f>
        <v>-0.031702620934951575</v>
      </c>
      <c r="K25" s="2"/>
      <c r="L25" s="2"/>
      <c r="M25" s="2"/>
      <c r="N25" s="2"/>
      <c r="O25" s="2"/>
      <c r="P25" s="2"/>
      <c r="Q25" s="2"/>
    </row>
    <row r="26" spans="1:17" ht="13.5" thickTop="1">
      <c r="A26" s="46"/>
      <c r="B26" s="47"/>
      <c r="C26" s="47"/>
      <c r="D26" s="48"/>
      <c r="K26" s="2"/>
      <c r="L26" s="2"/>
      <c r="M26" s="2"/>
      <c r="N26" s="2"/>
      <c r="O26" s="2"/>
      <c r="P26" s="2"/>
      <c r="Q26" s="2"/>
    </row>
    <row r="27" spans="1:17" ht="12.75">
      <c r="A27" s="16" t="s">
        <v>11</v>
      </c>
      <c r="B27" s="47"/>
      <c r="C27" s="47"/>
      <c r="D27" s="48"/>
      <c r="K27" s="2"/>
      <c r="L27" s="2"/>
      <c r="M27" s="2"/>
      <c r="N27" s="2"/>
      <c r="O27" s="2"/>
      <c r="P27" s="2"/>
      <c r="Q27" s="2"/>
    </row>
    <row r="28" spans="1:17" ht="12.75">
      <c r="A28" s="46"/>
      <c r="B28" s="47"/>
      <c r="C28" s="47"/>
      <c r="D28" s="48"/>
      <c r="K28" s="2"/>
      <c r="L28" s="2"/>
      <c r="M28" s="2"/>
      <c r="N28" s="2"/>
      <c r="O28" s="2"/>
      <c r="P28" s="2"/>
      <c r="Q28" s="2"/>
    </row>
    <row r="29" spans="1:17" ht="16.5" customHeight="1">
      <c r="A29" s="49"/>
      <c r="B29" s="97" t="s">
        <v>5</v>
      </c>
      <c r="C29" s="97"/>
      <c r="D29" s="98"/>
      <c r="F29" s="97" t="s">
        <v>4</v>
      </c>
      <c r="G29" s="97"/>
      <c r="H29" s="98"/>
      <c r="K29" s="2"/>
      <c r="L29" s="2"/>
      <c r="M29" s="2"/>
      <c r="N29" s="2"/>
      <c r="O29" s="2"/>
      <c r="P29" s="2"/>
      <c r="Q29" s="2"/>
    </row>
    <row r="30" spans="1:17" ht="12.75">
      <c r="A30" s="50" t="s">
        <v>3</v>
      </c>
      <c r="B30" s="95">
        <v>44651</v>
      </c>
      <c r="C30" s="95">
        <v>44561</v>
      </c>
      <c r="D30" s="9" t="s">
        <v>82</v>
      </c>
      <c r="F30" s="95">
        <v>44651</v>
      </c>
      <c r="G30" s="95">
        <v>44561</v>
      </c>
      <c r="H30" s="9" t="s">
        <v>82</v>
      </c>
      <c r="K30" s="2"/>
      <c r="L30" s="2"/>
      <c r="M30" s="2"/>
      <c r="N30" s="2"/>
      <c r="O30" s="2"/>
      <c r="P30" s="2"/>
      <c r="Q30" s="2"/>
    </row>
    <row r="31" spans="1:17" ht="12.75">
      <c r="A31" s="51" t="s">
        <v>14</v>
      </c>
      <c r="B31" s="96"/>
      <c r="C31" s="96"/>
      <c r="D31" s="73" t="s">
        <v>81</v>
      </c>
      <c r="F31" s="96"/>
      <c r="G31" s="96"/>
      <c r="H31" s="73" t="s">
        <v>81</v>
      </c>
      <c r="K31" s="2"/>
      <c r="L31" s="2"/>
      <c r="M31" s="2"/>
      <c r="N31" s="2"/>
      <c r="O31" s="2"/>
      <c r="P31" s="2"/>
      <c r="Q31" s="2"/>
    </row>
    <row r="32" spans="1:17" s="37" customFormat="1" ht="14.25">
      <c r="A32" s="3" t="s">
        <v>56</v>
      </c>
      <c r="B32" s="22">
        <v>33509</v>
      </c>
      <c r="C32" s="22">
        <v>38689</v>
      </c>
      <c r="D32" s="74">
        <f>B32/C32-1</f>
        <v>-0.13388818527229962</v>
      </c>
      <c r="E32" s="2"/>
      <c r="F32" s="22">
        <v>33932</v>
      </c>
      <c r="G32" s="22">
        <v>39179</v>
      </c>
      <c r="H32" s="39">
        <f aca="true" t="shared" si="2" ref="H32:H38">F32/G32-1</f>
        <v>-0.13392378570152375</v>
      </c>
      <c r="K32" s="2"/>
      <c r="L32" s="2"/>
      <c r="M32" s="36"/>
      <c r="N32" s="36"/>
      <c r="O32" s="36"/>
      <c r="P32" s="36"/>
      <c r="Q32" s="36"/>
    </row>
    <row r="33" spans="1:17" ht="14.25">
      <c r="A33" s="3" t="s">
        <v>15</v>
      </c>
      <c r="B33" s="22">
        <v>949762</v>
      </c>
      <c r="C33" s="22">
        <v>952453</v>
      </c>
      <c r="D33" s="74">
        <f aca="true" t="shared" si="3" ref="D33:D42">B33/C33-1</f>
        <v>-0.0028253362633117174</v>
      </c>
      <c r="E33" s="2"/>
      <c r="F33" s="22">
        <v>1080705</v>
      </c>
      <c r="G33" s="22">
        <v>1024259</v>
      </c>
      <c r="H33" s="39">
        <f t="shared" si="2"/>
        <v>0.05510910814549841</v>
      </c>
      <c r="K33" s="2"/>
      <c r="L33" s="2"/>
      <c r="M33" s="2"/>
      <c r="N33" s="2"/>
      <c r="O33" s="2"/>
      <c r="P33" s="2"/>
      <c r="Q33" s="2"/>
    </row>
    <row r="34" spans="1:17" ht="14.25">
      <c r="A34" s="3" t="s">
        <v>16</v>
      </c>
      <c r="B34" s="22">
        <v>102643755</v>
      </c>
      <c r="C34" s="22">
        <v>102698085</v>
      </c>
      <c r="D34" s="74">
        <f t="shared" si="3"/>
        <v>-0.0005290264175812354</v>
      </c>
      <c r="E34" s="2"/>
      <c r="F34" s="22">
        <v>107421265</v>
      </c>
      <c r="G34" s="22">
        <v>108021629</v>
      </c>
      <c r="H34" s="39">
        <f t="shared" si="2"/>
        <v>-0.005557812870976009</v>
      </c>
      <c r="K34" s="2"/>
      <c r="L34" s="2"/>
      <c r="M34" s="2"/>
      <c r="N34" s="2"/>
      <c r="O34" s="2"/>
      <c r="P34" s="2"/>
      <c r="Q34" s="2"/>
    </row>
    <row r="35" spans="1:17" ht="14.25">
      <c r="A35" s="3" t="s">
        <v>17</v>
      </c>
      <c r="B35" s="22">
        <v>3735884</v>
      </c>
      <c r="C35" s="22">
        <v>7457843</v>
      </c>
      <c r="D35" s="74">
        <f t="shared" si="3"/>
        <v>-0.49906641907050064</v>
      </c>
      <c r="E35" s="2"/>
      <c r="F35" s="22">
        <v>4200479</v>
      </c>
      <c r="G35" s="22">
        <v>7929500</v>
      </c>
      <c r="H35" s="39">
        <f t="shared" si="2"/>
        <v>-0.47027189608424236</v>
      </c>
      <c r="K35" s="2"/>
      <c r="L35" s="2"/>
      <c r="M35" s="2"/>
      <c r="N35" s="2"/>
      <c r="O35" s="2"/>
      <c r="P35" s="2"/>
      <c r="Q35" s="2"/>
    </row>
    <row r="36" spans="1:17" ht="14.25">
      <c r="A36" s="3" t="s">
        <v>60</v>
      </c>
      <c r="B36" s="22">
        <v>1726817</v>
      </c>
      <c r="C36" s="22">
        <v>1706234</v>
      </c>
      <c r="D36" s="74">
        <f t="shared" si="3"/>
        <v>0.012063409825381566</v>
      </c>
      <c r="E36" s="2"/>
      <c r="F36" s="22">
        <v>1782486</v>
      </c>
      <c r="G36" s="22">
        <v>1762484</v>
      </c>
      <c r="H36" s="39">
        <f t="shared" si="2"/>
        <v>0.011348755506432884</v>
      </c>
      <c r="K36" s="2"/>
      <c r="L36" s="2"/>
      <c r="M36" s="2"/>
      <c r="N36" s="2"/>
      <c r="O36" s="2"/>
      <c r="P36" s="2"/>
      <c r="Q36" s="2"/>
    </row>
    <row r="37" spans="1:17" ht="14.25">
      <c r="A37" s="3" t="s">
        <v>18</v>
      </c>
      <c r="B37" s="22">
        <v>487663</v>
      </c>
      <c r="C37" s="22">
        <v>493006</v>
      </c>
      <c r="D37" s="74">
        <f>B37/C37-1</f>
        <v>-0.010837596297002428</v>
      </c>
      <c r="E37" s="2"/>
      <c r="F37" s="22">
        <v>525634</v>
      </c>
      <c r="G37" s="22">
        <v>538460</v>
      </c>
      <c r="H37" s="39">
        <f t="shared" si="2"/>
        <v>-0.02381978234223525</v>
      </c>
      <c r="K37" s="2"/>
      <c r="L37" s="2"/>
      <c r="M37" s="2"/>
      <c r="N37" s="2"/>
      <c r="O37" s="2"/>
      <c r="P37" s="2"/>
      <c r="Q37" s="2"/>
    </row>
    <row r="38" spans="1:17" ht="14.25">
      <c r="A38" s="3" t="s">
        <v>19</v>
      </c>
      <c r="B38" s="22">
        <v>63522</v>
      </c>
      <c r="C38" s="80">
        <v>62076</v>
      </c>
      <c r="D38" s="74">
        <f t="shared" si="3"/>
        <v>0.023294026676976554</v>
      </c>
      <c r="E38" s="2"/>
      <c r="F38" s="22">
        <v>77528</v>
      </c>
      <c r="G38" s="22">
        <v>68357</v>
      </c>
      <c r="H38" s="39">
        <f t="shared" si="2"/>
        <v>0.1341632897874394</v>
      </c>
      <c r="K38" s="2"/>
      <c r="L38" s="2"/>
      <c r="M38" s="2"/>
      <c r="N38" s="2"/>
      <c r="O38" s="2"/>
      <c r="P38" s="2"/>
      <c r="Q38" s="2"/>
    </row>
    <row r="39" spans="1:17" ht="14.25">
      <c r="A39" s="3" t="s">
        <v>47</v>
      </c>
      <c r="B39" s="22" t="s">
        <v>51</v>
      </c>
      <c r="C39" s="22" t="s">
        <v>51</v>
      </c>
      <c r="D39" s="74"/>
      <c r="E39" s="2"/>
      <c r="F39" s="80">
        <v>0</v>
      </c>
      <c r="G39" s="80">
        <v>0</v>
      </c>
      <c r="H39" s="39"/>
      <c r="K39" s="2"/>
      <c r="L39" s="2"/>
      <c r="M39" s="2"/>
      <c r="N39" s="2"/>
      <c r="O39" s="2"/>
      <c r="P39" s="2"/>
      <c r="Q39" s="2"/>
    </row>
    <row r="40" spans="1:17" ht="14.25">
      <c r="A40" s="3" t="s">
        <v>61</v>
      </c>
      <c r="B40" s="22">
        <v>701850</v>
      </c>
      <c r="C40" s="22">
        <v>716569</v>
      </c>
      <c r="D40" s="74">
        <f t="shared" si="3"/>
        <v>-0.020540938834920253</v>
      </c>
      <c r="E40" s="2"/>
      <c r="F40" s="22">
        <v>486849</v>
      </c>
      <c r="G40" s="22">
        <v>498597</v>
      </c>
      <c r="H40" s="39">
        <f>F40/G40-1</f>
        <v>-0.023562115295519215</v>
      </c>
      <c r="K40" s="2"/>
      <c r="L40" s="2"/>
      <c r="M40" s="2"/>
      <c r="N40" s="2"/>
      <c r="O40" s="2"/>
      <c r="P40" s="2"/>
      <c r="Q40" s="2"/>
    </row>
    <row r="41" spans="1:17" ht="14.25">
      <c r="A41" s="3" t="s">
        <v>20</v>
      </c>
      <c r="B41" s="22">
        <v>2138996</v>
      </c>
      <c r="C41" s="22">
        <v>1440467</v>
      </c>
      <c r="D41" s="74">
        <f t="shared" si="3"/>
        <v>0.4849323170888329</v>
      </c>
      <c r="E41" s="2"/>
      <c r="F41" s="22">
        <v>2666100</v>
      </c>
      <c r="G41" s="22">
        <v>1860504</v>
      </c>
      <c r="H41" s="39">
        <f>F41/G41-1</f>
        <v>0.4329988003250731</v>
      </c>
      <c r="K41" s="2"/>
      <c r="L41" s="2"/>
      <c r="M41" s="2"/>
      <c r="N41" s="2"/>
      <c r="O41" s="2"/>
      <c r="P41" s="2"/>
      <c r="Q41" s="2"/>
    </row>
    <row r="42" spans="1:17" ht="15" thickBot="1">
      <c r="A42" s="3" t="s">
        <v>21</v>
      </c>
      <c r="B42" s="43">
        <v>142973</v>
      </c>
      <c r="C42" s="43">
        <v>143486</v>
      </c>
      <c r="D42" s="74">
        <f t="shared" si="3"/>
        <v>-0.003575261698005372</v>
      </c>
      <c r="E42" s="2"/>
      <c r="F42" s="43">
        <v>188642</v>
      </c>
      <c r="G42" s="43">
        <v>194087</v>
      </c>
      <c r="H42" s="39">
        <f>F42/G42-1</f>
        <v>-0.028054429199276587</v>
      </c>
      <c r="K42" s="2"/>
      <c r="L42" s="2"/>
      <c r="M42" s="2"/>
      <c r="N42" s="2"/>
      <c r="O42" s="2"/>
      <c r="P42" s="2"/>
      <c r="Q42" s="2"/>
    </row>
    <row r="43" spans="1:17" ht="13.5" thickBot="1">
      <c r="A43" s="52" t="s">
        <v>22</v>
      </c>
      <c r="B43" s="53">
        <f>SUM(B32:B42)</f>
        <v>112624731</v>
      </c>
      <c r="C43" s="53">
        <f>SUM(C32:C42)</f>
        <v>115708908</v>
      </c>
      <c r="D43" s="12">
        <f>B43/C43-1</f>
        <v>-0.026654620230276427</v>
      </c>
      <c r="E43" s="2"/>
      <c r="F43" s="53">
        <f>SUM(F32:F42)</f>
        <v>118463620</v>
      </c>
      <c r="G43" s="53">
        <f>SUM(G32:G42)</f>
        <v>121937056</v>
      </c>
      <c r="H43" s="12">
        <f>F43/G43-1</f>
        <v>-0.028485483526845212</v>
      </c>
      <c r="K43" s="2"/>
      <c r="L43" s="2"/>
      <c r="M43" s="2"/>
      <c r="N43" s="2"/>
      <c r="O43" s="2"/>
      <c r="P43" s="2"/>
      <c r="Q43" s="2"/>
    </row>
    <row r="44" spans="1:17" ht="13.5" thickTop="1">
      <c r="A44" s="54"/>
      <c r="B44" s="55"/>
      <c r="C44" s="55"/>
      <c r="D44" s="56"/>
      <c r="E44" s="2"/>
      <c r="K44" s="2"/>
      <c r="L44" s="2"/>
      <c r="M44" s="2"/>
      <c r="N44" s="2"/>
      <c r="O44" s="2"/>
      <c r="P44" s="2"/>
      <c r="Q44" s="2"/>
    </row>
    <row r="45" spans="1:17" ht="12.75">
      <c r="A45" s="46" t="s">
        <v>23</v>
      </c>
      <c r="B45" s="57"/>
      <c r="C45" s="57"/>
      <c r="D45" s="56"/>
      <c r="E45" s="2"/>
      <c r="K45" s="2"/>
      <c r="L45" s="2"/>
      <c r="M45" s="2"/>
      <c r="N45" s="2"/>
      <c r="O45" s="2"/>
      <c r="P45" s="2"/>
      <c r="Q45" s="2"/>
    </row>
    <row r="46" spans="1:17" ht="12.75">
      <c r="A46" s="58" t="s">
        <v>24</v>
      </c>
      <c r="B46" s="22">
        <v>6397971</v>
      </c>
      <c r="C46" s="22">
        <v>6397971</v>
      </c>
      <c r="D46" s="84">
        <f aca="true" t="shared" si="4" ref="D46:D52">B46/C46-1</f>
        <v>0</v>
      </c>
      <c r="E46" s="2"/>
      <c r="F46" s="22">
        <v>6397971</v>
      </c>
      <c r="G46" s="22">
        <v>6397971</v>
      </c>
      <c r="H46" s="85">
        <f>F46/G46-1</f>
        <v>0</v>
      </c>
      <c r="K46" s="2"/>
      <c r="L46" s="2"/>
      <c r="M46" s="2"/>
      <c r="N46" s="2"/>
      <c r="O46" s="2"/>
      <c r="P46" s="2"/>
      <c r="Q46" s="2"/>
    </row>
    <row r="47" spans="1:17" ht="12.75">
      <c r="A47" s="59" t="s">
        <v>25</v>
      </c>
      <c r="B47" s="22">
        <v>-73380</v>
      </c>
      <c r="C47" s="80">
        <v>0</v>
      </c>
      <c r="D47" s="80">
        <v>0</v>
      </c>
      <c r="E47" s="2"/>
      <c r="F47" s="22">
        <v>-88667</v>
      </c>
      <c r="G47" s="22">
        <v>-15287</v>
      </c>
      <c r="H47" s="81">
        <f aca="true" t="shared" si="5" ref="H47:H52">F47/G47-1</f>
        <v>4.800156996140512</v>
      </c>
      <c r="K47" s="2"/>
      <c r="L47" s="2"/>
      <c r="M47" s="2"/>
      <c r="N47" s="2"/>
      <c r="O47" s="2"/>
      <c r="P47" s="2"/>
      <c r="Q47" s="2"/>
    </row>
    <row r="48" spans="1:17" ht="12.75">
      <c r="A48" s="58" t="s">
        <v>26</v>
      </c>
      <c r="B48" s="22">
        <v>28614</v>
      </c>
      <c r="C48" s="22">
        <v>28614</v>
      </c>
      <c r="D48" s="80">
        <f t="shared" si="4"/>
        <v>0</v>
      </c>
      <c r="E48" s="2"/>
      <c r="F48" s="22">
        <v>31235</v>
      </c>
      <c r="G48" s="22">
        <v>31235</v>
      </c>
      <c r="H48" s="81">
        <f t="shared" si="5"/>
        <v>0</v>
      </c>
      <c r="K48" s="2"/>
      <c r="L48" s="2"/>
      <c r="M48" s="2"/>
      <c r="N48" s="2"/>
      <c r="O48" s="2"/>
      <c r="P48" s="2"/>
      <c r="Q48" s="2"/>
    </row>
    <row r="49" spans="1:17" ht="12.75">
      <c r="A49" s="59" t="s">
        <v>27</v>
      </c>
      <c r="B49" s="22">
        <v>3394765</v>
      </c>
      <c r="C49" s="22">
        <v>3051409</v>
      </c>
      <c r="D49" s="74">
        <f t="shared" si="4"/>
        <v>0.11252375541921777</v>
      </c>
      <c r="E49" s="2"/>
      <c r="F49" s="22">
        <v>4167386</v>
      </c>
      <c r="G49" s="22">
        <v>3736875</v>
      </c>
      <c r="H49" s="39">
        <f t="shared" si="5"/>
        <v>0.11520615487539732</v>
      </c>
      <c r="K49" s="2"/>
      <c r="L49" s="2"/>
      <c r="M49" s="2"/>
      <c r="N49" s="2"/>
      <c r="O49" s="2"/>
      <c r="P49" s="2"/>
      <c r="Q49" s="2"/>
    </row>
    <row r="50" spans="1:17" ht="12.75">
      <c r="A50" s="59" t="s">
        <v>83</v>
      </c>
      <c r="B50" s="22">
        <v>38078</v>
      </c>
      <c r="C50" s="22">
        <v>42234</v>
      </c>
      <c r="D50" s="74">
        <f t="shared" si="4"/>
        <v>-0.09840412937443765</v>
      </c>
      <c r="E50" s="2"/>
      <c r="F50" s="22">
        <v>68649</v>
      </c>
      <c r="G50" s="22">
        <v>73292</v>
      </c>
      <c r="H50" s="39">
        <f t="shared" si="5"/>
        <v>-0.06334934235660095</v>
      </c>
      <c r="K50" s="2"/>
      <c r="L50" s="2"/>
      <c r="M50" s="2"/>
      <c r="N50" s="2"/>
      <c r="O50" s="2"/>
      <c r="P50" s="2"/>
      <c r="Q50" s="2"/>
    </row>
    <row r="51" spans="1:17" ht="25.5">
      <c r="A51" s="60" t="s">
        <v>70</v>
      </c>
      <c r="B51" s="22">
        <v>-2093286</v>
      </c>
      <c r="C51" s="22">
        <v>-1004667</v>
      </c>
      <c r="D51" s="74">
        <f t="shared" si="4"/>
        <v>1.0835620160709967</v>
      </c>
      <c r="E51" s="2"/>
      <c r="F51" s="22">
        <v>-2088784</v>
      </c>
      <c r="G51" s="22">
        <v>-996697</v>
      </c>
      <c r="H51" s="39">
        <f t="shared" si="5"/>
        <v>1.0957061173054599</v>
      </c>
      <c r="K51" s="2"/>
      <c r="L51" s="2"/>
      <c r="M51" s="2"/>
      <c r="N51" s="2"/>
      <c r="O51" s="2"/>
      <c r="P51" s="2"/>
      <c r="Q51" s="2"/>
    </row>
    <row r="52" spans="1:17" ht="12.75">
      <c r="A52" s="58" t="s">
        <v>28</v>
      </c>
      <c r="B52" s="22">
        <v>837564</v>
      </c>
      <c r="C52" s="22">
        <v>837564</v>
      </c>
      <c r="D52" s="74">
        <f t="shared" si="4"/>
        <v>0</v>
      </c>
      <c r="E52" s="2"/>
      <c r="F52" s="22">
        <v>865992</v>
      </c>
      <c r="G52" s="22">
        <v>864893</v>
      </c>
      <c r="H52" s="39">
        <f t="shared" si="5"/>
        <v>0.0012706774132753562</v>
      </c>
      <c r="K52" s="2"/>
      <c r="L52" s="2"/>
      <c r="M52" s="2"/>
      <c r="N52" s="2"/>
      <c r="O52" s="2"/>
      <c r="P52" s="2"/>
      <c r="Q52" s="2"/>
    </row>
    <row r="53" spans="1:17" ht="15" thickBot="1">
      <c r="A53" s="61" t="s">
        <v>71</v>
      </c>
      <c r="B53" s="62">
        <f>SUM(B46:B52)</f>
        <v>8530326</v>
      </c>
      <c r="C53" s="62">
        <f>SUM(C46:C52)</f>
        <v>9353125</v>
      </c>
      <c r="D53" s="63">
        <f>B53/C53-1</f>
        <v>-0.0879704911460073</v>
      </c>
      <c r="E53" s="2"/>
      <c r="F53" s="62">
        <f>SUM(F46:F52)</f>
        <v>9353782</v>
      </c>
      <c r="G53" s="62">
        <f>SUM(G46:G52)</f>
        <v>10092282</v>
      </c>
      <c r="H53" s="63">
        <f>F53/G53-1</f>
        <v>-0.07317472896615451</v>
      </c>
      <c r="K53" s="2"/>
      <c r="L53" s="2"/>
      <c r="M53" s="2"/>
      <c r="N53" s="2"/>
      <c r="O53" s="2"/>
      <c r="P53" s="2"/>
      <c r="Q53" s="2"/>
    </row>
    <row r="54" spans="1:17" ht="12.75">
      <c r="A54" s="59" t="s">
        <v>29</v>
      </c>
      <c r="B54" s="80">
        <v>0</v>
      </c>
      <c r="C54" s="80">
        <v>0</v>
      </c>
      <c r="D54" s="80">
        <v>0</v>
      </c>
      <c r="E54" s="2"/>
      <c r="F54" s="22">
        <v>483153</v>
      </c>
      <c r="G54" s="22">
        <v>471852</v>
      </c>
      <c r="H54" s="39">
        <f>F54/G54-1</f>
        <v>0.023950306452023007</v>
      </c>
      <c r="K54" s="2"/>
      <c r="L54" s="2"/>
      <c r="M54" s="2"/>
      <c r="N54" s="2"/>
      <c r="O54" s="2"/>
      <c r="P54" s="2"/>
      <c r="Q54" s="2"/>
    </row>
    <row r="55" spans="1:17" ht="13.5" thickBot="1">
      <c r="A55" s="52" t="s">
        <v>30</v>
      </c>
      <c r="B55" s="45">
        <f>B53+B43+B54</f>
        <v>121155057</v>
      </c>
      <c r="C55" s="45">
        <f>C53+C43+C54</f>
        <v>125062033</v>
      </c>
      <c r="D55" s="23">
        <f>B55/C55-1</f>
        <v>-0.031240304561497068</v>
      </c>
      <c r="E55" s="2"/>
      <c r="F55" s="45">
        <f>F43+F53+F54</f>
        <v>128300555</v>
      </c>
      <c r="G55" s="45">
        <f>G43+G53+G54</f>
        <v>132501190</v>
      </c>
      <c r="H55" s="23">
        <f>F55/G55-1</f>
        <v>-0.031702620934951575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6" t="s">
        <v>48</v>
      </c>
      <c r="B57" s="2"/>
      <c r="C57" s="2"/>
    </row>
    <row r="58" spans="1:8" ht="12.75">
      <c r="A58" s="64" t="s">
        <v>74</v>
      </c>
      <c r="B58" s="65"/>
      <c r="C58" s="65"/>
      <c r="D58" s="65"/>
      <c r="E58" s="66"/>
      <c r="F58" s="66"/>
      <c r="G58" s="66"/>
      <c r="H58" s="66"/>
    </row>
    <row r="59" spans="2:3" ht="12.75">
      <c r="B59" s="2"/>
      <c r="C59" s="2"/>
    </row>
    <row r="60" spans="1:8" ht="39.75" customHeight="1">
      <c r="A60" s="21" t="s">
        <v>31</v>
      </c>
      <c r="C60" s="20"/>
      <c r="F60" s="99" t="s">
        <v>53</v>
      </c>
      <c r="G60" s="100"/>
      <c r="H60" s="100"/>
    </row>
    <row r="61" spans="1:8" ht="13.5">
      <c r="A61" s="19" t="s">
        <v>1</v>
      </c>
      <c r="C61" s="20"/>
      <c r="F61" s="93" t="s">
        <v>2</v>
      </c>
      <c r="G61" s="94"/>
      <c r="H61" s="94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F61:H61"/>
    <mergeCell ref="G30:G31"/>
    <mergeCell ref="B29:D29"/>
    <mergeCell ref="B30:B31"/>
    <mergeCell ref="C30:C31"/>
    <mergeCell ref="F30:F31"/>
    <mergeCell ref="F60:H60"/>
  </mergeCells>
  <printOptions/>
  <pageMargins left="0.7" right="0.7" top="0.75" bottom="0.75" header="0.3" footer="0.3"/>
  <pageSetup fitToHeight="1" fitToWidth="1" horizontalDpi="600" verticalDpi="600" orientation="landscape" scale="10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1.42187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3" t="s">
        <v>79</v>
      </c>
    </row>
    <row r="4" spans="1:8" ht="15" customHeight="1">
      <c r="A4" s="4"/>
      <c r="B4" s="110" t="s">
        <v>5</v>
      </c>
      <c r="C4" s="104"/>
      <c r="D4" s="104"/>
      <c r="F4" s="97" t="s">
        <v>4</v>
      </c>
      <c r="G4" s="97"/>
      <c r="H4" s="98"/>
    </row>
    <row r="5" spans="1:8" ht="12.75">
      <c r="A5" s="107" t="s">
        <v>14</v>
      </c>
      <c r="B5" s="95">
        <v>44651</v>
      </c>
      <c r="C5" s="95">
        <v>44286</v>
      </c>
      <c r="D5" s="72" t="s">
        <v>77</v>
      </c>
      <c r="F5" s="111">
        <v>44651</v>
      </c>
      <c r="G5" s="111">
        <v>44286</v>
      </c>
      <c r="H5" s="72" t="s">
        <v>77</v>
      </c>
    </row>
    <row r="6" spans="1:8" ht="13.5" thickBot="1">
      <c r="A6" s="108"/>
      <c r="B6" s="109"/>
      <c r="C6" s="109"/>
      <c r="D6" s="6" t="s">
        <v>78</v>
      </c>
      <c r="F6" s="96"/>
      <c r="G6" s="96"/>
      <c r="H6" s="6" t="s">
        <v>78</v>
      </c>
    </row>
    <row r="7" spans="1:17" ht="12.75">
      <c r="A7" s="33" t="s">
        <v>50</v>
      </c>
      <c r="B7" s="7">
        <v>960244</v>
      </c>
      <c r="C7" s="7">
        <v>798407</v>
      </c>
      <c r="D7" s="86">
        <f>B7/C7-1</f>
        <v>0.2026998761283405</v>
      </c>
      <c r="E7" s="7"/>
      <c r="F7" s="7">
        <v>1102721</v>
      </c>
      <c r="G7" s="7">
        <v>866900</v>
      </c>
      <c r="H7" s="86">
        <f aca="true" t="shared" si="0" ref="H7:H26">F7/G7-1</f>
        <v>0.2720279155611951</v>
      </c>
      <c r="K7" s="7"/>
      <c r="L7" s="7"/>
      <c r="M7" s="7"/>
      <c r="N7" s="7"/>
      <c r="O7" s="7"/>
      <c r="P7" s="7"/>
      <c r="Q7" s="7"/>
    </row>
    <row r="8" spans="1:17" ht="12.75">
      <c r="A8" s="69" t="s">
        <v>62</v>
      </c>
      <c r="B8" s="87">
        <v>3131</v>
      </c>
      <c r="C8" s="7">
        <v>2172</v>
      </c>
      <c r="D8" s="86">
        <f aca="true" t="shared" si="1" ref="D8:D26">B8/C8-1</f>
        <v>0.4415285451197053</v>
      </c>
      <c r="E8" s="7"/>
      <c r="F8" s="22">
        <v>36194</v>
      </c>
      <c r="G8" s="22">
        <v>27658</v>
      </c>
      <c r="H8" s="86">
        <f t="shared" si="0"/>
        <v>0.308626798756237</v>
      </c>
      <c r="K8" s="7"/>
      <c r="L8" s="7"/>
      <c r="M8" s="7"/>
      <c r="N8" s="7"/>
      <c r="O8" s="7"/>
      <c r="P8" s="7"/>
      <c r="Q8" s="7"/>
    </row>
    <row r="9" spans="1:17" ht="12.75">
      <c r="A9" s="33" t="s">
        <v>63</v>
      </c>
      <c r="B9" s="7">
        <v>-151281</v>
      </c>
      <c r="C9" s="7">
        <v>-132982</v>
      </c>
      <c r="D9" s="86">
        <f t="shared" si="1"/>
        <v>0.1376050894105969</v>
      </c>
      <c r="E9" s="7"/>
      <c r="F9" s="7">
        <v>-169014</v>
      </c>
      <c r="G9" s="7">
        <v>-144255</v>
      </c>
      <c r="H9" s="86">
        <f t="shared" si="0"/>
        <v>0.17163356556098575</v>
      </c>
      <c r="K9" s="7"/>
      <c r="L9" s="7"/>
      <c r="M9" s="7"/>
      <c r="N9" s="7"/>
      <c r="O9" s="7"/>
      <c r="P9" s="7"/>
      <c r="Q9" s="7"/>
    </row>
    <row r="10" spans="1:17" ht="12.75">
      <c r="A10" s="33" t="s">
        <v>64</v>
      </c>
      <c r="B10" s="7">
        <v>-1749</v>
      </c>
      <c r="C10" s="7">
        <v>-1676</v>
      </c>
      <c r="D10" s="86">
        <f t="shared" si="1"/>
        <v>0.043556085918854404</v>
      </c>
      <c r="E10" s="7"/>
      <c r="F10" s="7">
        <v>-534</v>
      </c>
      <c r="G10" s="7">
        <v>-321</v>
      </c>
      <c r="H10" s="86">
        <f t="shared" si="0"/>
        <v>0.6635514018691588</v>
      </c>
      <c r="K10" s="7"/>
      <c r="L10" s="7"/>
      <c r="M10" s="7"/>
      <c r="N10" s="7"/>
      <c r="O10" s="7"/>
      <c r="P10" s="7"/>
      <c r="Q10" s="7"/>
    </row>
    <row r="11" spans="1:17" ht="12.75">
      <c r="A11" s="13" t="s">
        <v>33</v>
      </c>
      <c r="B11" s="25">
        <f>SUM(B7:B10)</f>
        <v>810345</v>
      </c>
      <c r="C11" s="25">
        <f>SUM(C7:C10)</f>
        <v>665921</v>
      </c>
      <c r="D11" s="88">
        <f t="shared" si="1"/>
        <v>0.21687857869026517</v>
      </c>
      <c r="E11" s="7"/>
      <c r="F11" s="25">
        <f>SUM(F7:F10)</f>
        <v>969367</v>
      </c>
      <c r="G11" s="25">
        <f>SUM(G7:G10)</f>
        <v>749982</v>
      </c>
      <c r="H11" s="88">
        <f t="shared" si="0"/>
        <v>0.29252035382182506</v>
      </c>
      <c r="K11" s="7"/>
      <c r="L11" s="7"/>
      <c r="M11" s="7"/>
      <c r="N11" s="7"/>
      <c r="O11" s="7"/>
      <c r="P11" s="7"/>
      <c r="Q11" s="7"/>
    </row>
    <row r="12" spans="1:17" ht="12.75">
      <c r="A12" s="33" t="s">
        <v>34</v>
      </c>
      <c r="B12" s="7">
        <v>332061</v>
      </c>
      <c r="C12" s="7">
        <v>264818</v>
      </c>
      <c r="D12" s="86">
        <f t="shared" si="1"/>
        <v>0.25392156122317977</v>
      </c>
      <c r="E12" s="7"/>
      <c r="F12" s="7">
        <v>390585</v>
      </c>
      <c r="G12" s="7">
        <v>308947</v>
      </c>
      <c r="H12" s="86">
        <f t="shared" si="0"/>
        <v>0.26424597099178815</v>
      </c>
      <c r="K12" s="7"/>
      <c r="L12" s="7"/>
      <c r="M12" s="7"/>
      <c r="N12" s="7"/>
      <c r="O12" s="7"/>
      <c r="P12" s="7"/>
      <c r="Q12" s="7"/>
    </row>
    <row r="13" spans="1:17" ht="12.75">
      <c r="A13" s="33" t="s">
        <v>35</v>
      </c>
      <c r="B13" s="7">
        <v>-113207</v>
      </c>
      <c r="C13" s="7">
        <v>-83531</v>
      </c>
      <c r="D13" s="86">
        <f t="shared" si="1"/>
        <v>0.3552693012175121</v>
      </c>
      <c r="E13" s="7"/>
      <c r="F13" s="7">
        <v>-131555</v>
      </c>
      <c r="G13" s="7">
        <v>-95690</v>
      </c>
      <c r="H13" s="86">
        <f t="shared" si="0"/>
        <v>0.374804054760163</v>
      </c>
      <c r="K13" s="7"/>
      <c r="L13" s="7"/>
      <c r="M13" s="7"/>
      <c r="N13" s="7"/>
      <c r="O13" s="7"/>
      <c r="P13" s="7"/>
      <c r="Q13" s="7"/>
    </row>
    <row r="14" spans="1:17" ht="12.75">
      <c r="A14" s="34" t="s">
        <v>36</v>
      </c>
      <c r="B14" s="27">
        <f>SUM(B12:B13)</f>
        <v>218854</v>
      </c>
      <c r="C14" s="27">
        <f>SUM(C12:C13)</f>
        <v>181287</v>
      </c>
      <c r="D14" s="88">
        <f t="shared" si="1"/>
        <v>0.20722390463739826</v>
      </c>
      <c r="E14" s="7"/>
      <c r="F14" s="27">
        <f>SUM(F12:F13)</f>
        <v>259030</v>
      </c>
      <c r="G14" s="27">
        <f>SUM(G12:G13)</f>
        <v>213257</v>
      </c>
      <c r="H14" s="88">
        <f t="shared" si="0"/>
        <v>0.21463773756547266</v>
      </c>
      <c r="I14" s="5" t="s">
        <v>0</v>
      </c>
      <c r="K14" s="7"/>
      <c r="L14" s="7"/>
      <c r="M14" s="7"/>
      <c r="N14" s="7"/>
      <c r="O14" s="7"/>
      <c r="P14" s="7"/>
      <c r="Q14" s="7"/>
    </row>
    <row r="15" spans="1:17" ht="12.75">
      <c r="A15" s="5" t="s">
        <v>37</v>
      </c>
      <c r="B15" s="7">
        <v>154837</v>
      </c>
      <c r="C15" s="7">
        <v>95933</v>
      </c>
      <c r="D15" s="86">
        <f t="shared" si="1"/>
        <v>0.6140118624456652</v>
      </c>
      <c r="E15" s="7"/>
      <c r="F15" s="7">
        <v>166963</v>
      </c>
      <c r="G15" s="7">
        <v>145803</v>
      </c>
      <c r="H15" s="86">
        <f t="shared" si="0"/>
        <v>0.14512732934164596</v>
      </c>
      <c r="K15" s="7"/>
      <c r="L15" s="7"/>
      <c r="M15" s="7"/>
      <c r="N15" s="7"/>
      <c r="O15" s="7"/>
      <c r="P15" s="7"/>
      <c r="Q15" s="7"/>
    </row>
    <row r="16" spans="1:17" ht="12.75">
      <c r="A16" s="68" t="s">
        <v>65</v>
      </c>
      <c r="B16" s="7">
        <v>-14805</v>
      </c>
      <c r="C16" s="7">
        <v>72229</v>
      </c>
      <c r="D16" s="86">
        <f t="shared" si="1"/>
        <v>-1.2049730717578813</v>
      </c>
      <c r="E16" s="7"/>
      <c r="F16" s="7">
        <v>-14372</v>
      </c>
      <c r="G16" s="7">
        <v>72242</v>
      </c>
      <c r="H16" s="86">
        <f t="shared" si="0"/>
        <v>-1.1989424434539464</v>
      </c>
      <c r="K16" s="7"/>
      <c r="L16" s="7"/>
      <c r="M16" s="7"/>
      <c r="N16" s="7"/>
      <c r="O16" s="7"/>
      <c r="P16" s="7"/>
      <c r="Q16" s="7"/>
    </row>
    <row r="17" spans="1:17" ht="12.75">
      <c r="A17" s="70" t="s">
        <v>66</v>
      </c>
      <c r="B17" s="7">
        <v>-17203</v>
      </c>
      <c r="C17" s="7">
        <v>55334</v>
      </c>
      <c r="D17" s="86">
        <f t="shared" si="1"/>
        <v>-1.310893844652474</v>
      </c>
      <c r="E17" s="7"/>
      <c r="F17" s="7">
        <v>-6115</v>
      </c>
      <c r="G17" s="7">
        <v>23135</v>
      </c>
      <c r="H17" s="86">
        <f t="shared" si="0"/>
        <v>-1.2643181326993733</v>
      </c>
      <c r="K17" s="7"/>
      <c r="L17" s="7"/>
      <c r="M17" s="7"/>
      <c r="N17" s="7"/>
      <c r="O17" s="7"/>
      <c r="P17" s="7"/>
      <c r="Q17" s="7"/>
    </row>
    <row r="18" spans="1:17" ht="12.75">
      <c r="A18" s="5" t="s">
        <v>72</v>
      </c>
      <c r="B18" s="7">
        <v>-143513</v>
      </c>
      <c r="C18" s="7">
        <v>-82022</v>
      </c>
      <c r="D18" s="86">
        <f t="shared" si="1"/>
        <v>0.7496891078003463</v>
      </c>
      <c r="E18" s="7"/>
      <c r="F18" s="7">
        <v>-147282</v>
      </c>
      <c r="G18" s="7">
        <v>-85225</v>
      </c>
      <c r="H18" s="86">
        <f t="shared" si="0"/>
        <v>0.7281548841302434</v>
      </c>
      <c r="K18" s="7"/>
      <c r="L18" s="7"/>
      <c r="M18" s="7"/>
      <c r="N18" s="7"/>
      <c r="O18" s="7"/>
      <c r="P18" s="7"/>
      <c r="Q18" s="7"/>
    </row>
    <row r="19" spans="1:17" ht="12.75">
      <c r="A19" s="5" t="s">
        <v>38</v>
      </c>
      <c r="B19" s="7">
        <v>43310</v>
      </c>
      <c r="C19" s="7">
        <v>34804</v>
      </c>
      <c r="D19" s="86">
        <f t="shared" si="1"/>
        <v>0.24439719572462937</v>
      </c>
      <c r="E19" s="7"/>
      <c r="F19" s="7">
        <v>68595</v>
      </c>
      <c r="G19" s="7">
        <v>40736</v>
      </c>
      <c r="H19" s="86">
        <f t="shared" si="0"/>
        <v>0.6838913982717989</v>
      </c>
      <c r="K19" s="7"/>
      <c r="L19" s="7"/>
      <c r="M19" s="7"/>
      <c r="N19" s="7"/>
      <c r="O19" s="7"/>
      <c r="P19" s="7"/>
      <c r="Q19" s="7"/>
    </row>
    <row r="20" spans="1:17" ht="13.5" thickBot="1">
      <c r="A20" s="13" t="s">
        <v>39</v>
      </c>
      <c r="B20" s="28">
        <f>SUM(B14:B19)+B11</f>
        <v>1051825</v>
      </c>
      <c r="C20" s="28">
        <f>SUM(C14:C19)+C11</f>
        <v>1023486</v>
      </c>
      <c r="D20" s="29">
        <f t="shared" si="1"/>
        <v>0.027688703118557534</v>
      </c>
      <c r="E20" s="7"/>
      <c r="F20" s="28">
        <f>SUM(F14:F19)+F11</f>
        <v>1296186</v>
      </c>
      <c r="G20" s="28">
        <f>SUM(G14:G19)+G11</f>
        <v>1159930</v>
      </c>
      <c r="H20" s="29">
        <f t="shared" si="0"/>
        <v>0.11746915762158072</v>
      </c>
      <c r="K20" s="7"/>
      <c r="L20" s="7"/>
      <c r="M20" s="7"/>
      <c r="N20" s="7"/>
      <c r="O20" s="7"/>
      <c r="P20" s="7"/>
      <c r="Q20" s="7"/>
    </row>
    <row r="21" spans="1:11" s="38" customFormat="1" ht="26.25" thickTop="1">
      <c r="A21" s="70" t="s">
        <v>67</v>
      </c>
      <c r="B21" s="7">
        <v>-103244</v>
      </c>
      <c r="C21" s="7">
        <v>136416</v>
      </c>
      <c r="D21" s="89">
        <f>B21/C21-1</f>
        <v>-1.7568320431620923</v>
      </c>
      <c r="E21" s="7"/>
      <c r="F21" s="7">
        <v>-142176</v>
      </c>
      <c r="G21" s="7">
        <v>137055</v>
      </c>
      <c r="H21" s="71">
        <f>F21/G21-1</f>
        <v>-2.0373645616723213</v>
      </c>
      <c r="K21" s="7"/>
    </row>
    <row r="22" spans="1:11" s="38" customFormat="1" ht="12.75">
      <c r="A22" s="92" t="s">
        <v>75</v>
      </c>
      <c r="B22" s="7">
        <v>1939</v>
      </c>
      <c r="C22" s="7">
        <v>7978</v>
      </c>
      <c r="D22" s="86">
        <f t="shared" si="1"/>
        <v>-0.7569566307345199</v>
      </c>
      <c r="E22" s="7"/>
      <c r="F22" s="7">
        <v>8449</v>
      </c>
      <c r="G22" s="7">
        <v>9347</v>
      </c>
      <c r="H22" s="86">
        <f t="shared" si="0"/>
        <v>-0.09607360650476093</v>
      </c>
      <c r="K22" s="7"/>
    </row>
    <row r="23" spans="1:17" ht="12.75">
      <c r="A23" s="5" t="s">
        <v>40</v>
      </c>
      <c r="B23" s="22">
        <v>-339023</v>
      </c>
      <c r="C23" s="7">
        <v>-279289</v>
      </c>
      <c r="D23" s="86">
        <f t="shared" si="1"/>
        <v>0.21387881370193607</v>
      </c>
      <c r="E23" s="7"/>
      <c r="F23" s="22">
        <v>-397704</v>
      </c>
      <c r="G23" s="22">
        <v>-313450</v>
      </c>
      <c r="H23" s="86">
        <f t="shared" si="0"/>
        <v>0.26879566118998244</v>
      </c>
      <c r="K23" s="7"/>
      <c r="L23" s="7"/>
      <c r="M23" s="7"/>
      <c r="N23" s="7"/>
      <c r="O23" s="7"/>
      <c r="P23" s="7"/>
      <c r="Q23" s="7"/>
    </row>
    <row r="24" spans="1:17" ht="12.75">
      <c r="A24" s="5" t="s">
        <v>41</v>
      </c>
      <c r="B24" s="22">
        <v>-82147</v>
      </c>
      <c r="C24" s="7">
        <v>-87782</v>
      </c>
      <c r="D24" s="86">
        <f t="shared" si="1"/>
        <v>-0.06419311476156842</v>
      </c>
      <c r="E24" s="7"/>
      <c r="F24" s="22">
        <v>-92843</v>
      </c>
      <c r="G24" s="22">
        <v>-89586</v>
      </c>
      <c r="H24" s="86">
        <f t="shared" si="0"/>
        <v>0.036356127073426725</v>
      </c>
      <c r="I24" s="7"/>
      <c r="K24" s="7"/>
      <c r="L24" s="7"/>
      <c r="M24" s="7"/>
      <c r="N24" s="7"/>
      <c r="O24" s="7"/>
      <c r="P24" s="7"/>
      <c r="Q24" s="7"/>
    </row>
    <row r="25" spans="1:17" ht="13.5" thickBot="1">
      <c r="A25" s="35" t="s">
        <v>42</v>
      </c>
      <c r="B25" s="26">
        <v>-166006</v>
      </c>
      <c r="C25" s="7">
        <v>-127751</v>
      </c>
      <c r="D25" s="86">
        <f t="shared" si="1"/>
        <v>0.29944971076547344</v>
      </c>
      <c r="E25" s="7"/>
      <c r="F25" s="26">
        <v>-198582</v>
      </c>
      <c r="G25" s="90">
        <v>-150488</v>
      </c>
      <c r="H25" s="86">
        <f t="shared" si="0"/>
        <v>0.31958694380947317</v>
      </c>
      <c r="K25" s="7"/>
      <c r="L25" s="7"/>
      <c r="M25" s="7"/>
      <c r="N25" s="7"/>
      <c r="O25" s="7"/>
      <c r="P25" s="7"/>
      <c r="Q25" s="7"/>
    </row>
    <row r="26" spans="1:17" ht="13.5" thickBot="1">
      <c r="A26" s="13" t="s">
        <v>43</v>
      </c>
      <c r="B26" s="32">
        <f>B25+B24+B23+B21+B22</f>
        <v>-688481</v>
      </c>
      <c r="C26" s="32">
        <f>C25+C24+C23+C21+C22</f>
        <v>-350428</v>
      </c>
      <c r="D26" s="30">
        <f t="shared" si="1"/>
        <v>0.9646860410697775</v>
      </c>
      <c r="E26" s="7"/>
      <c r="F26" s="32">
        <f>F25+F24+F23+F21+F22</f>
        <v>-822856</v>
      </c>
      <c r="G26" s="32">
        <f>G25+G24+G23+G21+G22</f>
        <v>-407122</v>
      </c>
      <c r="H26" s="30">
        <f t="shared" si="0"/>
        <v>1.0211533643477875</v>
      </c>
      <c r="K26" s="7"/>
      <c r="L26" s="7"/>
      <c r="M26" s="7"/>
      <c r="N26" s="7"/>
      <c r="O26" s="7"/>
      <c r="P26" s="7"/>
      <c r="Q26" s="7"/>
    </row>
    <row r="27" spans="1:11" ht="12" customHeight="1" thickTop="1">
      <c r="A27" s="35"/>
      <c r="B27" s="8"/>
      <c r="C27" s="8"/>
      <c r="D27" s="91"/>
      <c r="E27" s="7"/>
      <c r="F27" s="8"/>
      <c r="G27" s="8"/>
      <c r="H27" s="91"/>
      <c r="K27" s="7"/>
    </row>
    <row r="28" spans="1:11" ht="12.75">
      <c r="A28" s="13" t="s">
        <v>44</v>
      </c>
      <c r="B28" s="31">
        <f>B20+B26</f>
        <v>363344</v>
      </c>
      <c r="C28" s="31">
        <f>C20+C26</f>
        <v>673058</v>
      </c>
      <c r="D28" s="88">
        <f>B28/C28-1</f>
        <v>-0.46015945134000336</v>
      </c>
      <c r="E28" s="7"/>
      <c r="F28" s="31">
        <f>F20+F26</f>
        <v>473330</v>
      </c>
      <c r="G28" s="31">
        <f>G20+G26</f>
        <v>752808</v>
      </c>
      <c r="H28" s="88">
        <f>F28/G28-1</f>
        <v>-0.37124738313089123</v>
      </c>
      <c r="K28" s="7"/>
    </row>
    <row r="29" spans="1:11" ht="13.5" thickBot="1">
      <c r="A29" s="5" t="s">
        <v>54</v>
      </c>
      <c r="B29" s="26">
        <v>-55826</v>
      </c>
      <c r="C29" s="26">
        <v>-91795</v>
      </c>
      <c r="D29" s="86">
        <f>B29/C29-1</f>
        <v>-0.39184051418922594</v>
      </c>
      <c r="E29" s="7"/>
      <c r="F29" s="7">
        <v>-72996</v>
      </c>
      <c r="G29" s="7">
        <v>-96480</v>
      </c>
      <c r="H29" s="86">
        <f>F29/G29-1</f>
        <v>-0.243407960199005</v>
      </c>
      <c r="K29" s="7"/>
    </row>
    <row r="30" spans="1:11" ht="13.5" thickBot="1">
      <c r="A30" s="34" t="s">
        <v>45</v>
      </c>
      <c r="B30" s="32">
        <f>B28+B29</f>
        <v>307518</v>
      </c>
      <c r="C30" s="32">
        <f>C28+C29</f>
        <v>581263</v>
      </c>
      <c r="D30" s="30">
        <f>B30/C30-1</f>
        <v>-0.4709486067408385</v>
      </c>
      <c r="E30" s="7"/>
      <c r="F30" s="32">
        <f>F28+F29</f>
        <v>400334</v>
      </c>
      <c r="G30" s="32">
        <f>G28+G29</f>
        <v>656328</v>
      </c>
      <c r="H30" s="30">
        <f>F30/G30-1</f>
        <v>-0.3900397362294462</v>
      </c>
      <c r="K30" s="7"/>
    </row>
    <row r="31" ht="13.5" thickTop="1"/>
    <row r="32" ht="12.75">
      <c r="C32" s="7"/>
    </row>
    <row r="33" spans="1:6" ht="12.75">
      <c r="A33" s="67" t="s">
        <v>76</v>
      </c>
      <c r="B33" s="68"/>
      <c r="C33" s="68"/>
      <c r="D33" s="68"/>
      <c r="E33" s="68"/>
      <c r="F33" s="68"/>
    </row>
    <row r="36" spans="1:8" ht="39.75" customHeight="1">
      <c r="A36" s="21" t="s">
        <v>31</v>
      </c>
      <c r="F36" s="99" t="s">
        <v>53</v>
      </c>
      <c r="G36" s="100"/>
      <c r="H36" s="100"/>
    </row>
    <row r="37" spans="1:8" ht="12.75">
      <c r="A37" s="17" t="s">
        <v>1</v>
      </c>
      <c r="F37" s="105" t="s">
        <v>2</v>
      </c>
      <c r="G37" s="106"/>
      <c r="H37" s="106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13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2022-12-08T07:42:52Z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2022-12-08T07:42:52Z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2c85f75d-a644-4479-ab75-240b61c369c2</vt:lpwstr>
  </property>
  <property fmtid="{D5CDD505-2E9C-101B-9397-08002B2CF9AE}" pid="8" name="MSIP_Label_74765b93-c40a-4da6-86c3-1c24cd70b6da_ContentBits">
    <vt:lpwstr>2</vt:lpwstr>
  </property>
</Properties>
</file>