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15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<sst xmlns="http://schemas.openxmlformats.org/spreadsheetml/2006/main" count="100" uniqueCount="82">
  <si>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>Vs 31.12.2018</t>
  </si>
  <si>
    <t>`</t>
  </si>
  <si>
    <t>GEORGE CĂLINESCU</t>
  </si>
  <si>
    <t>MIRCEA ŞTEFĂNESCU</t>
  </si>
  <si>
    <t>STATEMENT OF FINANCIAL POSITION</t>
  </si>
  <si>
    <t>Group</t>
  </si>
  <si>
    <t>Bank</t>
  </si>
  <si>
    <t>Cash and cash equivalents at Central Bank</t>
  </si>
  <si>
    <t>Placements with banks</t>
  </si>
  <si>
    <t>Financial assets held for trading, of which</t>
  </si>
  <si>
    <t xml:space="preserve">     Derivatives</t>
  </si>
  <si>
    <t xml:space="preserve">     Equity instruments</t>
  </si>
  <si>
    <t xml:space="preserve">    Debt instruments</t>
  </si>
  <si>
    <t>Loans and advances to customers – net(*)</t>
  </si>
  <si>
    <t xml:space="preserve">Financial assets at fair value through profit and loss 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</si>
  <si>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</si>
  <si>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</si>
  <si>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</si>
  <si>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</si>
  <si>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</si>
  <si>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Deferred tax assets</t>
  </si>
  <si>
    <t>Goodwill</t>
  </si>
  <si>
    <t>Intangible assets</t>
  </si>
  <si>
    <t>Property and equipment</t>
  </si>
  <si>
    <t>Equity investments</t>
  </si>
  <si>
    <t>RON thousand</t>
  </si>
  <si>
    <t>Deposits from banks</t>
  </si>
  <si>
    <t>Deposits from customers</t>
  </si>
  <si>
    <t>Loans from banks and other financial institutions</t>
  </si>
  <si>
    <t>Other subordinated liabilities</t>
  </si>
  <si>
    <t>Provisions for other risks and for loan commitments</t>
  </si>
  <si>
    <t>Held for trading financial liabilities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</si>
  <si>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</si>
  <si>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</si>
  <si>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</si>
  <si>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</si>
  <si>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</si>
  <si>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</si>
  <si>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</si>
  <si>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</si>
  <si>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</si>
  <si>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</si>
  <si>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Total equity</t>
  </si>
  <si>
    <t>Non-controlling interest</t>
  </si>
  <si>
    <t>Total liabilities and equity</t>
  </si>
  <si>
    <t>FINANCIAL REPORTING MANAGER</t>
  </si>
  <si>
    <t>DEPUTY CEO</t>
  </si>
  <si>
    <t>Financial assets at amortized cost - debt instruments</t>
  </si>
  <si>
    <t>CONSOLIDATED STATEMENT OF FINANCIAL POSITION</t>
  </si>
  <si>
    <t>Interest income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</si>
  <si>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</si>
  <si>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</si>
  <si>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</si>
  <si>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</si>
  <si>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</si>
  <si>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</si>
  <si>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Net gain/(loss) on financial assets measured through comprehensive income</t>
  </si>
  <si>
    <t>Net gain /(loss) from financial assets measured trough profit and loss</t>
  </si>
  <si>
    <t>Contribution to the Banking Deposits Guarantee Fund and Resolution Fund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</si>
  <si>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</si>
  <si>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</si>
  <si>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</si>
  <si>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</si>
  <si>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</si>
  <si>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</si>
  <si>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Net impairment(-) / income allowance on assets, provisions for other risks and loan commitments</t>
  </si>
  <si>
    <t>Profit before income tax</t>
  </si>
  <si>
    <t>Net profit</t>
  </si>
  <si>
    <t>CONSOLIDATED PROFIT AND LOSS ACCOUNT AS AT SEPTEMBER 30, 2019</t>
  </si>
  <si>
    <t>AS AT SEPTEMBER 30, 2019</t>
  </si>
  <si>
    <t>∆  30.09.2019</t>
  </si>
  <si>
    <t>∆  30/09/2019</t>
  </si>
  <si>
    <t>Right-of-use assets</t>
  </si>
  <si>
    <t>Deferred tax liabilities</t>
  </si>
  <si>
    <t>Financial lease liabilities</t>
  </si>
  <si>
    <t>Earnings from acquisitions</t>
  </si>
  <si>
    <t>Impeairment/Income tax expense (-)</t>
  </si>
  <si>
    <t>∆  Sep 19</t>
  </si>
  <si>
    <t>vs. Sep 18</t>
  </si>
  <si>
    <t>(*) At a group level it also includes the financial liabilities towards fund unit holders</t>
  </si>
  <si>
    <t>Note: The financial information as at September 30, 2019 are not audited or revised and as at December 31, 2018 are audited</t>
  </si>
  <si>
    <r>
      <t xml:space="preserve">Note: </t>
    </r>
    <r>
      <rPr>
        <i/>
        <sz val="8"/>
        <rFont val="Georgia"/>
        <family val="1"/>
      </rPr>
      <t>The financial information as at September 30, 2019 and September 30, 2018 are not audited nor revised.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</si>
</sst>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horizontal="right" vertical="center" wrapText="1"/>
    </xf>
    <xf numFmtId="10" fontId="48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48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3" fontId="49" fillId="0" borderId="12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justify" vertical="center" wrapText="1"/>
    </xf>
    <xf numFmtId="4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8" fillId="0" borderId="11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10" fontId="49" fillId="0" borderId="13" xfId="6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49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10" fontId="50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10" fontId="2" fillId="0" borderId="0" xfId="60" applyNumberFormat="1" applyFont="1" applyBorder="1" applyAlignment="1">
      <alignment horizontal="right" vertical="center" wrapText="1"/>
    </xf>
    <xf numFmtId="41" fontId="48" fillId="0" borderId="0" xfId="0" applyNumberFormat="1" applyFont="1" applyAlignment="1">
      <alignment horizontal="right" vertical="center" wrapText="1"/>
    </xf>
    <xf numFmtId="41" fontId="2" fillId="0" borderId="0" xfId="56" applyNumberFormat="1" applyFont="1" applyAlignment="1">
      <alignment horizontal="right" vertical="center"/>
      <protection/>
    </xf>
    <xf numFmtId="41" fontId="49" fillId="0" borderId="0" xfId="0" applyNumberFormat="1" applyFont="1" applyBorder="1" applyAlignment="1">
      <alignment horizontal="right" vertical="center" wrapText="1"/>
    </xf>
    <xf numFmtId="43" fontId="2" fillId="0" borderId="0" xfId="56" applyNumberFormat="1" applyFont="1" applyBorder="1" applyAlignment="1">
      <alignment vertical="center" wrapText="1"/>
      <protection/>
    </xf>
    <xf numFmtId="15" fontId="49" fillId="0" borderId="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9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79.7109375" style="1" customWidth="1"/>
    <col min="2" max="3" width="13.28125" style="1" customWidth="1"/>
    <col min="4" max="4" width="13.57421875" style="1" customWidth="1"/>
    <col min="5" max="5" width="4.00390625" style="1" customWidth="1"/>
    <col min="6" max="6" width="13.421875" style="1" customWidth="1"/>
    <col min="7" max="7" width="13.7109375" style="1" customWidth="1"/>
    <col min="8" max="8" width="13.28125" style="1" customWidth="1"/>
    <col min="9" max="16384" width="9.140625" style="1" customWidth="1"/>
  </cols>
  <sheetData>
    <row r="1" spans="1:4" ht="12.75">
      <c r="A1" s="72" t="s">
        <v>48</v>
      </c>
      <c r="B1" s="73"/>
      <c r="C1" s="73"/>
      <c r="D1" s="73"/>
    </row>
    <row r="2" spans="1:4" ht="12.75">
      <c r="A2" s="72" t="s">
        <v>69</v>
      </c>
      <c r="B2" s="73"/>
      <c r="C2" s="73"/>
      <c r="D2" s="73"/>
    </row>
    <row r="3" ht="14.25">
      <c r="A3" s="51"/>
    </row>
    <row r="4" spans="1:8" ht="16.5" customHeight="1">
      <c r="A4" s="47"/>
      <c r="B4" s="70" t="s">
        <v>6</v>
      </c>
      <c r="C4" s="70"/>
      <c r="D4" s="71"/>
      <c r="F4" s="70" t="s">
        <v>5</v>
      </c>
      <c r="G4" s="70"/>
      <c r="H4" s="71"/>
    </row>
    <row r="5" spans="1:8" ht="25.5">
      <c r="A5" s="47" t="s">
        <v>4</v>
      </c>
      <c r="B5" s="68">
        <v>43738</v>
      </c>
      <c r="C5" s="68">
        <v>43465</v>
      </c>
      <c r="D5" s="47" t="s">
        <v>70</v>
      </c>
      <c r="F5" s="68">
        <v>43738</v>
      </c>
      <c r="G5" s="68">
        <v>43465</v>
      </c>
      <c r="H5" s="47" t="s">
        <v>70</v>
      </c>
    </row>
    <row r="6" spans="1:8" ht="25.5">
      <c r="A6" s="47" t="s">
        <v>25</v>
      </c>
      <c r="B6" s="69"/>
      <c r="C6" s="69"/>
      <c r="D6" s="52" t="s">
        <v>0</v>
      </c>
      <c r="F6" s="69"/>
      <c r="G6" s="69"/>
      <c r="H6" s="52" t="s">
        <v>0</v>
      </c>
    </row>
    <row r="7" spans="1:8" ht="14.25">
      <c r="A7" s="9" t="s">
        <v>7</v>
      </c>
      <c r="B7" s="3">
        <v>11685066</v>
      </c>
      <c r="C7" s="3">
        <v>9083471</v>
      </c>
      <c r="D7" s="4">
        <f>B7/C7-1</f>
        <v>0.28640978762413627</v>
      </c>
      <c r="E7" s="5"/>
      <c r="F7" s="3">
        <v>12718857</v>
      </c>
      <c r="G7" s="3">
        <v>10322121</v>
      </c>
      <c r="H7" s="4">
        <f>F7/G7-1</f>
        <v>0.23219413916965315</v>
      </c>
    </row>
    <row r="8" spans="1:8" ht="14.25">
      <c r="A8" s="9" t="s">
        <v>8</v>
      </c>
      <c r="B8" s="6">
        <v>5717693</v>
      </c>
      <c r="C8" s="3">
        <v>4000416</v>
      </c>
      <c r="D8" s="4">
        <f aca="true" t="shared" si="0" ref="D8:D25">B8/C8-1</f>
        <v>0.42927460544103413</v>
      </c>
      <c r="E8" s="5"/>
      <c r="F8" s="6">
        <v>6575784</v>
      </c>
      <c r="G8" s="3">
        <v>4650137</v>
      </c>
      <c r="H8" s="4">
        <f aca="true" t="shared" si="1" ref="H8:H25">F8/G8-1</f>
        <v>0.41410543388291576</v>
      </c>
    </row>
    <row r="9" spans="1:8" ht="14.25">
      <c r="A9" s="9" t="s">
        <v>9</v>
      </c>
      <c r="B9" s="6">
        <v>19610</v>
      </c>
      <c r="C9" s="6">
        <v>15648</v>
      </c>
      <c r="D9" s="4">
        <f t="shared" si="0"/>
        <v>0.25319529652351735</v>
      </c>
      <c r="E9" s="5"/>
      <c r="F9" s="3">
        <v>240267</v>
      </c>
      <c r="G9" s="3">
        <v>213527</v>
      </c>
      <c r="H9" s="4">
        <f t="shared" si="1"/>
        <v>0.1252300645819966</v>
      </c>
    </row>
    <row r="10" spans="1:8" ht="12.75">
      <c r="A10" s="39" t="s">
        <v>10</v>
      </c>
      <c r="B10" s="7">
        <v>2526</v>
      </c>
      <c r="C10" s="7">
        <v>3066</v>
      </c>
      <c r="D10" s="53">
        <f>B10/C10-1</f>
        <v>-0.1761252446183953</v>
      </c>
      <c r="E10" s="5"/>
      <c r="F10" s="7">
        <v>2526</v>
      </c>
      <c r="G10" s="7">
        <v>3066</v>
      </c>
      <c r="H10" s="53">
        <f t="shared" si="1"/>
        <v>-0.1761252446183953</v>
      </c>
    </row>
    <row r="11" spans="1:8" ht="12.75">
      <c r="A11" s="39" t="s">
        <v>11</v>
      </c>
      <c r="B11" s="7">
        <v>17084</v>
      </c>
      <c r="C11" s="7">
        <v>12582</v>
      </c>
      <c r="D11" s="53">
        <f t="shared" si="0"/>
        <v>0.3578127483706883</v>
      </c>
      <c r="E11" s="5"/>
      <c r="F11" s="7">
        <v>124428</v>
      </c>
      <c r="G11" s="7">
        <v>112481</v>
      </c>
      <c r="H11" s="53">
        <f t="shared" si="1"/>
        <v>0.10621349383451428</v>
      </c>
    </row>
    <row r="12" spans="1:8" ht="12.75">
      <c r="A12" s="39" t="s">
        <v>12</v>
      </c>
      <c r="B12" s="64">
        <v>0</v>
      </c>
      <c r="C12" s="64">
        <v>0</v>
      </c>
      <c r="D12" s="64">
        <v>0</v>
      </c>
      <c r="E12" s="5"/>
      <c r="F12" s="7">
        <v>113313</v>
      </c>
      <c r="G12" s="7">
        <v>97980</v>
      </c>
      <c r="H12" s="53">
        <f t="shared" si="1"/>
        <v>0.15649112063686466</v>
      </c>
    </row>
    <row r="13" spans="1:8" ht="15" thickBot="1">
      <c r="A13" s="9" t="s">
        <v>13</v>
      </c>
      <c r="B13" s="8">
        <v>38706830</v>
      </c>
      <c r="C13" s="8">
        <v>36355974</v>
      </c>
      <c r="D13" s="38">
        <f t="shared" si="0"/>
        <v>0.06466216528815871</v>
      </c>
      <c r="E13" s="5"/>
      <c r="F13" s="8">
        <v>40291606</v>
      </c>
      <c r="G13" s="8">
        <v>37817084</v>
      </c>
      <c r="H13" s="38">
        <f t="shared" si="1"/>
        <v>0.06543397158807918</v>
      </c>
    </row>
    <row r="14" spans="1:8" ht="14.25">
      <c r="A14" s="9" t="s">
        <v>14</v>
      </c>
      <c r="B14" s="3">
        <v>813641</v>
      </c>
      <c r="C14" s="3">
        <v>609638</v>
      </c>
      <c r="D14" s="4">
        <f>B14/C14-1</f>
        <v>0.3346297310863169</v>
      </c>
      <c r="E14" s="5"/>
      <c r="F14" s="3">
        <v>604043</v>
      </c>
      <c r="G14" s="3">
        <v>456127</v>
      </c>
      <c r="H14" s="4">
        <f t="shared" si="1"/>
        <v>0.32428687624280084</v>
      </c>
    </row>
    <row r="15" spans="1:8" ht="14.25">
      <c r="A15" s="9" t="s">
        <v>15</v>
      </c>
      <c r="B15" s="3">
        <v>21164459</v>
      </c>
      <c r="C15" s="3">
        <v>21363908</v>
      </c>
      <c r="D15" s="4">
        <f>B15/C15-1</f>
        <v>-0.00933579193469658</v>
      </c>
      <c r="E15" s="5"/>
      <c r="F15" s="3">
        <v>21185214</v>
      </c>
      <c r="G15" s="3">
        <v>21374708</v>
      </c>
      <c r="H15" s="4">
        <f t="shared" si="1"/>
        <v>-0.008865337482037217</v>
      </c>
    </row>
    <row r="16" spans="1:8" ht="14.25">
      <c r="A16" s="62" t="s">
        <v>47</v>
      </c>
      <c r="B16" s="3">
        <v>1458211</v>
      </c>
      <c r="C16" s="3">
        <v>431099</v>
      </c>
      <c r="D16" s="4">
        <f t="shared" si="0"/>
        <v>2.382543220930691</v>
      </c>
      <c r="E16" s="5"/>
      <c r="F16" s="3">
        <v>2273631</v>
      </c>
      <c r="G16" s="3">
        <v>1082418</v>
      </c>
      <c r="H16" s="4">
        <f t="shared" si="1"/>
        <v>1.1005110779754217</v>
      </c>
    </row>
    <row r="17" spans="1:8" ht="14.25">
      <c r="A17" s="62" t="s">
        <v>24</v>
      </c>
      <c r="B17" s="3">
        <v>486360</v>
      </c>
      <c r="C17" s="3">
        <v>537677</v>
      </c>
      <c r="D17" s="4">
        <f t="shared" si="0"/>
        <v>-0.09544205908007963</v>
      </c>
      <c r="E17" s="5"/>
      <c r="F17" s="64">
        <v>0</v>
      </c>
      <c r="G17" s="64">
        <v>0</v>
      </c>
      <c r="H17" s="64">
        <v>0</v>
      </c>
    </row>
    <row r="18" spans="1:8" ht="14.25">
      <c r="A18" s="9" t="s">
        <v>23</v>
      </c>
      <c r="B18" s="3">
        <v>526971</v>
      </c>
      <c r="C18" s="3">
        <v>482321</v>
      </c>
      <c r="D18" s="4">
        <f t="shared" si="0"/>
        <v>0.09257320332309815</v>
      </c>
      <c r="E18" s="5"/>
      <c r="F18" s="3">
        <v>678957</v>
      </c>
      <c r="G18" s="3">
        <v>593903</v>
      </c>
      <c r="H18" s="4">
        <f t="shared" si="1"/>
        <v>0.14321193864991422</v>
      </c>
    </row>
    <row r="19" spans="1:8" ht="14.25">
      <c r="A19" s="9" t="s">
        <v>22</v>
      </c>
      <c r="B19" s="3">
        <v>249827</v>
      </c>
      <c r="C19" s="3">
        <v>253847</v>
      </c>
      <c r="D19" s="4">
        <f>B19/C19-1</f>
        <v>-0.015836310848660773</v>
      </c>
      <c r="E19" s="5"/>
      <c r="F19" s="3">
        <v>281101</v>
      </c>
      <c r="G19" s="3">
        <v>283219</v>
      </c>
      <c r="H19" s="4">
        <f t="shared" si="1"/>
        <v>-0.007478311836423446</v>
      </c>
    </row>
    <row r="20" spans="1:8" ht="14.25">
      <c r="A20" s="9" t="s">
        <v>72</v>
      </c>
      <c r="B20" s="3">
        <v>403202</v>
      </c>
      <c r="C20" s="64">
        <v>0</v>
      </c>
      <c r="D20" s="64">
        <v>0</v>
      </c>
      <c r="E20" s="5"/>
      <c r="F20" s="3">
        <v>428187</v>
      </c>
      <c r="G20" s="64">
        <v>0</v>
      </c>
      <c r="H20" s="64">
        <v>0</v>
      </c>
    </row>
    <row r="21" spans="1:8" ht="14.25">
      <c r="A21" s="9" t="s">
        <v>21</v>
      </c>
      <c r="B21" s="64">
        <v>0</v>
      </c>
      <c r="C21" s="64">
        <v>0</v>
      </c>
      <c r="D21" s="64">
        <v>0</v>
      </c>
      <c r="E21" s="5"/>
      <c r="F21" s="3">
        <v>4399</v>
      </c>
      <c r="G21" s="3">
        <v>4295</v>
      </c>
      <c r="H21" s="4">
        <f t="shared" si="1"/>
        <v>0.024214202561117615</v>
      </c>
    </row>
    <row r="22" spans="1:8" ht="14.25">
      <c r="A22" s="9" t="s">
        <v>20</v>
      </c>
      <c r="B22" s="64">
        <v>0</v>
      </c>
      <c r="C22" s="3">
        <v>48687</v>
      </c>
      <c r="D22" s="4">
        <f t="shared" si="0"/>
        <v>-1</v>
      </c>
      <c r="E22" s="5"/>
      <c r="F22" s="64">
        <v>0</v>
      </c>
      <c r="G22" s="3">
        <v>73920</v>
      </c>
      <c r="H22" s="4">
        <f t="shared" si="1"/>
        <v>-1</v>
      </c>
    </row>
    <row r="23" spans="1:8" ht="14.25">
      <c r="A23" s="9" t="s">
        <v>17</v>
      </c>
      <c r="B23" s="3">
        <v>771647</v>
      </c>
      <c r="C23" s="3">
        <v>811065</v>
      </c>
      <c r="D23" s="4">
        <f t="shared" si="0"/>
        <v>-0.04860029714017988</v>
      </c>
      <c r="E23" s="5"/>
      <c r="F23" s="3">
        <v>830161</v>
      </c>
      <c r="G23" s="3">
        <v>843237</v>
      </c>
      <c r="H23" s="4">
        <f t="shared" si="1"/>
        <v>-0.015506909682568515</v>
      </c>
    </row>
    <row r="24" spans="1:8" ht="15" thickBot="1">
      <c r="A24" s="9" t="s">
        <v>16</v>
      </c>
      <c r="B24" s="8">
        <v>212813</v>
      </c>
      <c r="C24" s="8">
        <v>125163</v>
      </c>
      <c r="D24" s="4">
        <f t="shared" si="0"/>
        <v>0.7002868259789234</v>
      </c>
      <c r="E24" s="5"/>
      <c r="F24" s="8">
        <v>278992</v>
      </c>
      <c r="G24" s="8">
        <v>182058</v>
      </c>
      <c r="H24" s="4">
        <f t="shared" si="1"/>
        <v>0.5324347186061584</v>
      </c>
    </row>
    <row r="25" spans="1:8" ht="13.5" thickBot="1">
      <c r="A25" s="10" t="s">
        <v>18</v>
      </c>
      <c r="B25" s="11">
        <f>SUM(B7:B9)+SUM(B13:B24)</f>
        <v>82216330</v>
      </c>
      <c r="C25" s="11">
        <f>SUM(C7:C9)+SUM(C13:C24)</f>
        <v>74118914</v>
      </c>
      <c r="D25" s="40">
        <f t="shared" si="0"/>
        <v>0.10924898332968014</v>
      </c>
      <c r="E25" s="5"/>
      <c r="F25" s="11">
        <f>SUM(F7:F9)+SUM(F13:F24)</f>
        <v>86391199</v>
      </c>
      <c r="G25" s="11">
        <f>SUM(G7:G9)+SUM(G13:G24)</f>
        <v>77896754</v>
      </c>
      <c r="H25" s="54">
        <f t="shared" si="1"/>
        <v>0.10904748354469307</v>
      </c>
    </row>
    <row r="26" spans="1:4" ht="13.5" thickTop="1">
      <c r="A26" s="12"/>
      <c r="B26" s="13"/>
      <c r="C26" s="13"/>
      <c r="D26" s="14"/>
    </row>
    <row r="27" spans="1:4" ht="12.75">
      <c r="A27" s="48" t="s">
        <v>19</v>
      </c>
      <c r="B27" s="13"/>
      <c r="C27" s="13"/>
      <c r="D27" s="14"/>
    </row>
    <row r="28" spans="1:4" ht="12.75">
      <c r="A28" s="12"/>
      <c r="B28" s="13"/>
      <c r="C28" s="13"/>
      <c r="D28" s="14"/>
    </row>
    <row r="29" spans="1:8" ht="16.5" customHeight="1">
      <c r="A29" s="46"/>
      <c r="B29" s="70" t="s">
        <v>6</v>
      </c>
      <c r="C29" s="70"/>
      <c r="D29" s="71"/>
      <c r="F29" s="70" t="s">
        <v>5</v>
      </c>
      <c r="G29" s="70"/>
      <c r="H29" s="71"/>
    </row>
    <row r="30" spans="1:8" ht="25.5">
      <c r="A30" s="47" t="s">
        <v>4</v>
      </c>
      <c r="B30" s="68">
        <v>43738</v>
      </c>
      <c r="C30" s="68">
        <v>43465</v>
      </c>
      <c r="D30" s="47" t="s">
        <v>71</v>
      </c>
      <c r="F30" s="68">
        <v>43738</v>
      </c>
      <c r="G30" s="68">
        <v>43465</v>
      </c>
      <c r="H30" s="47" t="s">
        <v>71</v>
      </c>
    </row>
    <row r="31" spans="1:8" ht="25.5">
      <c r="A31" s="47" t="s">
        <v>25</v>
      </c>
      <c r="B31" s="69"/>
      <c r="C31" s="69"/>
      <c r="D31" s="52" t="s">
        <v>0</v>
      </c>
      <c r="F31" s="69"/>
      <c r="G31" s="69"/>
      <c r="H31" s="52" t="s">
        <v>0</v>
      </c>
    </row>
    <row r="32" spans="1:8" ht="14.25">
      <c r="A32" s="9" t="s">
        <v>26</v>
      </c>
      <c r="B32" s="3">
        <v>399574</v>
      </c>
      <c r="C32" s="3">
        <v>207608</v>
      </c>
      <c r="D32" s="4">
        <f aca="true" t="shared" si="2" ref="D32:D53">B32/C32-1</f>
        <v>0.9246560826172401</v>
      </c>
      <c r="E32" s="5"/>
      <c r="F32" s="3">
        <v>396819</v>
      </c>
      <c r="G32" s="3">
        <v>195348</v>
      </c>
      <c r="H32" s="4">
        <f aca="true" t="shared" si="3" ref="H32:H43">F32/G32-1</f>
        <v>1.0313440629031265</v>
      </c>
    </row>
    <row r="33" spans="1:8" ht="14.25">
      <c r="A33" s="9" t="s">
        <v>27</v>
      </c>
      <c r="B33" s="3">
        <v>68758507</v>
      </c>
      <c r="C33" s="3">
        <v>62522369</v>
      </c>
      <c r="D33" s="4">
        <f t="shared" si="2"/>
        <v>0.09974250975678811</v>
      </c>
      <c r="E33" s="5"/>
      <c r="F33" s="3">
        <v>71423133</v>
      </c>
      <c r="G33" s="3">
        <v>65160466</v>
      </c>
      <c r="H33" s="4">
        <f t="shared" si="3"/>
        <v>0.09611145199606153</v>
      </c>
    </row>
    <row r="34" spans="1:8" ht="14.25">
      <c r="A34" s="9" t="s">
        <v>28</v>
      </c>
      <c r="B34" s="3">
        <v>944323</v>
      </c>
      <c r="C34" s="3">
        <v>1185556</v>
      </c>
      <c r="D34" s="4">
        <f t="shared" si="2"/>
        <v>-0.2034766809834373</v>
      </c>
      <c r="E34" s="5"/>
      <c r="F34" s="3">
        <v>1416936</v>
      </c>
      <c r="G34" s="3">
        <v>1703551</v>
      </c>
      <c r="H34" s="4">
        <f t="shared" si="3"/>
        <v>-0.16824562340663707</v>
      </c>
    </row>
    <row r="35" spans="1:8" ht="14.25">
      <c r="A35" s="9" t="s">
        <v>29</v>
      </c>
      <c r="B35" s="3">
        <v>1708695</v>
      </c>
      <c r="C35" s="3">
        <v>1651518</v>
      </c>
      <c r="D35" s="4">
        <f t="shared" si="2"/>
        <v>0.03462087606674591</v>
      </c>
      <c r="E35" s="5"/>
      <c r="F35" s="3">
        <v>1712407</v>
      </c>
      <c r="G35" s="3">
        <v>1655377</v>
      </c>
      <c r="H35" s="4">
        <f t="shared" si="3"/>
        <v>0.03445136666753257</v>
      </c>
    </row>
    <row r="36" spans="1:8" ht="14.25">
      <c r="A36" s="9" t="s">
        <v>30</v>
      </c>
      <c r="B36" s="3">
        <v>464855</v>
      </c>
      <c r="C36" s="3">
        <v>444673</v>
      </c>
      <c r="D36" s="4">
        <f t="shared" si="2"/>
        <v>0.04538616016713415</v>
      </c>
      <c r="E36" s="5"/>
      <c r="F36" s="3">
        <v>493003</v>
      </c>
      <c r="G36" s="3">
        <v>472722</v>
      </c>
      <c r="H36" s="4">
        <f t="shared" si="3"/>
        <v>0.04290259391354745</v>
      </c>
    </row>
    <row r="37" spans="1:8" ht="14.25">
      <c r="A37" s="9" t="s">
        <v>31</v>
      </c>
      <c r="B37" s="3">
        <v>12162</v>
      </c>
      <c r="C37" s="3">
        <v>4226</v>
      </c>
      <c r="D37" s="4">
        <f t="shared" si="2"/>
        <v>1.8778987221959298</v>
      </c>
      <c r="E37" s="5"/>
      <c r="F37" s="3">
        <v>12162</v>
      </c>
      <c r="G37" s="3">
        <v>4226</v>
      </c>
      <c r="H37" s="4">
        <f t="shared" si="3"/>
        <v>1.8778987221959298</v>
      </c>
    </row>
    <row r="38" spans="1:8" ht="14.25">
      <c r="A38" s="9" t="s">
        <v>32</v>
      </c>
      <c r="B38" s="3">
        <v>126629</v>
      </c>
      <c r="C38" s="3">
        <v>43935</v>
      </c>
      <c r="D38" s="4">
        <f>B38/C38-1</f>
        <v>1.882189598270172</v>
      </c>
      <c r="E38" s="5"/>
      <c r="F38" s="3">
        <v>133104</v>
      </c>
      <c r="G38" s="3">
        <v>40953</v>
      </c>
      <c r="H38" s="4">
        <f t="shared" si="3"/>
        <v>2.2501648230898836</v>
      </c>
    </row>
    <row r="39" spans="1:8" ht="14.25">
      <c r="A39" s="9" t="s">
        <v>73</v>
      </c>
      <c r="B39" s="3">
        <v>26624</v>
      </c>
      <c r="C39" s="64">
        <v>0</v>
      </c>
      <c r="D39" s="64">
        <v>0</v>
      </c>
      <c r="E39" s="5"/>
      <c r="F39" s="3">
        <v>15110</v>
      </c>
      <c r="G39" s="64">
        <v>0</v>
      </c>
      <c r="H39" s="64">
        <v>0</v>
      </c>
    </row>
    <row r="40" spans="1:8" ht="14.25">
      <c r="A40" s="9" t="s">
        <v>74</v>
      </c>
      <c r="B40" s="3">
        <v>401822</v>
      </c>
      <c r="C40" s="64">
        <v>0</v>
      </c>
      <c r="D40" s="64">
        <v>0</v>
      </c>
      <c r="E40" s="5"/>
      <c r="F40" s="3">
        <v>426631</v>
      </c>
      <c r="G40" s="64">
        <v>0</v>
      </c>
      <c r="H40" s="64">
        <v>0</v>
      </c>
    </row>
    <row r="41" spans="1:8" ht="14.25">
      <c r="A41" s="9" t="s">
        <v>33</v>
      </c>
      <c r="B41" s="3">
        <v>944076</v>
      </c>
      <c r="C41" s="3">
        <v>532941</v>
      </c>
      <c r="D41" s="4">
        <f t="shared" si="2"/>
        <v>0.7714456196839801</v>
      </c>
      <c r="E41" s="5"/>
      <c r="F41" s="3">
        <v>1224903</v>
      </c>
      <c r="G41" s="3">
        <v>650623</v>
      </c>
      <c r="H41" s="4">
        <f t="shared" si="3"/>
        <v>0.8826616950215409</v>
      </c>
    </row>
    <row r="42" spans="1:8" ht="15" thickBot="1">
      <c r="A42" s="9" t="s">
        <v>34</v>
      </c>
      <c r="B42" s="8">
        <v>57892</v>
      </c>
      <c r="C42" s="8">
        <v>114872</v>
      </c>
      <c r="D42" s="4">
        <f t="shared" si="2"/>
        <v>-0.4960303642314925</v>
      </c>
      <c r="E42" s="5"/>
      <c r="F42" s="8">
        <v>92848</v>
      </c>
      <c r="G42" s="8">
        <v>133415</v>
      </c>
      <c r="H42" s="4">
        <f t="shared" si="3"/>
        <v>-0.30406625941610765</v>
      </c>
    </row>
    <row r="43" spans="1:8" ht="13.5" thickBot="1">
      <c r="A43" s="41" t="s">
        <v>35</v>
      </c>
      <c r="B43" s="11">
        <f>SUM(B32:B42)</f>
        <v>73845159</v>
      </c>
      <c r="C43" s="11">
        <f>SUM(C32:C42)</f>
        <v>66707698</v>
      </c>
      <c r="D43" s="40">
        <f t="shared" si="2"/>
        <v>0.10699606213363855</v>
      </c>
      <c r="E43" s="5"/>
      <c r="F43" s="11">
        <f>SUM(F32:F42)</f>
        <v>77347056</v>
      </c>
      <c r="G43" s="11">
        <f>SUM(G32:G42)</f>
        <v>70016681</v>
      </c>
      <c r="H43" s="54">
        <f t="shared" si="3"/>
        <v>0.10469469411153609</v>
      </c>
    </row>
    <row r="44" spans="1:5" ht="13.5" thickTop="1">
      <c r="A44" s="15"/>
      <c r="B44" s="3"/>
      <c r="C44" s="3"/>
      <c r="D44" s="4"/>
      <c r="E44" s="5"/>
    </row>
    <row r="45" spans="1:5" ht="12.75">
      <c r="A45" s="12" t="s">
        <v>36</v>
      </c>
      <c r="B45" s="17"/>
      <c r="C45" s="17"/>
      <c r="D45" s="4"/>
      <c r="E45" s="5"/>
    </row>
    <row r="46" spans="1:8" ht="12.75">
      <c r="A46" s="16" t="s">
        <v>37</v>
      </c>
      <c r="B46" s="3">
        <v>5302419</v>
      </c>
      <c r="C46" s="3">
        <v>4898982</v>
      </c>
      <c r="D46" s="4">
        <f t="shared" si="2"/>
        <v>0.08235119051264128</v>
      </c>
      <c r="E46" s="5"/>
      <c r="F46" s="3">
        <v>5302419</v>
      </c>
      <c r="G46" s="3">
        <v>4898982</v>
      </c>
      <c r="H46" s="4">
        <f aca="true" t="shared" si="4" ref="H46:H52">F46/G46-1</f>
        <v>0.08235119051264128</v>
      </c>
    </row>
    <row r="47" spans="1:8" ht="12.75">
      <c r="A47" s="2" t="s">
        <v>38</v>
      </c>
      <c r="B47" s="3">
        <v>-6136</v>
      </c>
      <c r="C47" s="3">
        <v>-23271</v>
      </c>
      <c r="D47" s="4">
        <f t="shared" si="2"/>
        <v>-0.7363241803102574</v>
      </c>
      <c r="E47" s="5"/>
      <c r="F47" s="3">
        <v>-21424</v>
      </c>
      <c r="G47" s="3">
        <v>-38558</v>
      </c>
      <c r="H47" s="4">
        <f t="shared" si="4"/>
        <v>-0.44436952124072826</v>
      </c>
    </row>
    <row r="48" spans="1:8" ht="12.75">
      <c r="A48" s="16" t="s">
        <v>39</v>
      </c>
      <c r="B48" s="3">
        <v>28396</v>
      </c>
      <c r="C48" s="3">
        <v>28381</v>
      </c>
      <c r="D48" s="4">
        <f t="shared" si="2"/>
        <v>0.0005285226031499501</v>
      </c>
      <c r="E48" s="5"/>
      <c r="F48" s="3">
        <v>31016</v>
      </c>
      <c r="G48" s="3">
        <v>28381</v>
      </c>
      <c r="H48" s="4">
        <f t="shared" si="4"/>
        <v>0.09284380395334901</v>
      </c>
    </row>
    <row r="49" spans="1:8" ht="12.75">
      <c r="A49" s="2" t="s">
        <v>40</v>
      </c>
      <c r="B49" s="3">
        <v>2221548</v>
      </c>
      <c r="C49" s="3">
        <v>2075470</v>
      </c>
      <c r="D49" s="4">
        <f t="shared" si="2"/>
        <v>0.07038309394980424</v>
      </c>
      <c r="E49" s="5"/>
      <c r="F49" s="3">
        <v>2535875</v>
      </c>
      <c r="G49" s="3">
        <v>2257065</v>
      </c>
      <c r="H49" s="4">
        <f t="shared" si="4"/>
        <v>0.12352767864461156</v>
      </c>
    </row>
    <row r="50" spans="1:8" ht="12.75">
      <c r="A50" s="16" t="s">
        <v>41</v>
      </c>
      <c r="B50" s="3">
        <v>824944</v>
      </c>
      <c r="C50" s="3">
        <v>431654</v>
      </c>
      <c r="D50" s="4">
        <f t="shared" si="2"/>
        <v>0.9111232607597752</v>
      </c>
      <c r="E50" s="5"/>
      <c r="F50" s="3">
        <v>841307</v>
      </c>
      <c r="G50" s="3">
        <v>441666</v>
      </c>
      <c r="H50" s="4">
        <f t="shared" si="4"/>
        <v>0.9048489129794912</v>
      </c>
    </row>
    <row r="51" spans="1:8" ht="13.5" thickBot="1">
      <c r="A51" s="41" t="s">
        <v>42</v>
      </c>
      <c r="B51" s="18">
        <f>SUM(B46:B50)</f>
        <v>8371171</v>
      </c>
      <c r="C51" s="18">
        <f>SUM(C46:C50)</f>
        <v>7411216</v>
      </c>
      <c r="D51" s="38">
        <f t="shared" si="2"/>
        <v>0.12952732722943172</v>
      </c>
      <c r="E51" s="5"/>
      <c r="F51" s="18">
        <f>SUM(F46:F50)</f>
        <v>8689193</v>
      </c>
      <c r="G51" s="18">
        <f>SUM(G46:G50)</f>
        <v>7587536</v>
      </c>
      <c r="H51" s="38">
        <f t="shared" si="4"/>
        <v>0.14519298491631538</v>
      </c>
    </row>
    <row r="52" spans="1:8" ht="12.75">
      <c r="A52" s="2" t="s">
        <v>43</v>
      </c>
      <c r="B52" s="66">
        <v>0</v>
      </c>
      <c r="C52" s="66">
        <v>0</v>
      </c>
      <c r="D52" s="66">
        <v>0</v>
      </c>
      <c r="E52" s="5"/>
      <c r="F52" s="5">
        <v>354950</v>
      </c>
      <c r="G52" s="5">
        <v>292537</v>
      </c>
      <c r="H52" s="63">
        <f t="shared" si="4"/>
        <v>0.21335078981462163</v>
      </c>
    </row>
    <row r="53" spans="1:8" ht="13.5" thickBot="1">
      <c r="A53" s="41" t="s">
        <v>44</v>
      </c>
      <c r="B53" s="11">
        <f>B51+B43+B52</f>
        <v>82216330</v>
      </c>
      <c r="C53" s="11">
        <f>C51+C43+C52</f>
        <v>74118914</v>
      </c>
      <c r="D53" s="50">
        <f t="shared" si="2"/>
        <v>0.10924898332968014</v>
      </c>
      <c r="E53" s="5"/>
      <c r="F53" s="11">
        <f>F43+F51+F52</f>
        <v>86391199</v>
      </c>
      <c r="G53" s="11">
        <f>G43+G51+G52</f>
        <v>77896754</v>
      </c>
      <c r="H53" s="55">
        <f>F53/G53-1</f>
        <v>0.10904748354469307</v>
      </c>
    </row>
    <row r="54" ht="13.5" thickTop="1"/>
    <row r="55" spans="1:3" ht="12.75">
      <c r="A55" s="48" t="s">
        <v>79</v>
      </c>
      <c r="B55" s="5"/>
      <c r="C55" s="5"/>
    </row>
    <row r="56" spans="1:4" ht="12.75">
      <c r="A56" s="48" t="s">
        <v>80</v>
      </c>
      <c r="B56" s="5"/>
      <c r="C56" s="5"/>
      <c r="D56" s="5"/>
    </row>
    <row r="57" spans="2:3" ht="12.75">
      <c r="B57" s="5"/>
      <c r="C57" s="5"/>
    </row>
    <row r="58" spans="1:6" ht="16.5">
      <c r="A58" s="60" t="s">
        <v>46</v>
      </c>
      <c r="C58" s="49"/>
      <c r="F58" s="60" t="s">
        <v>45</v>
      </c>
    </row>
    <row r="59" spans="1:6" ht="16.5">
      <c r="A59" s="60" t="s">
        <v>2</v>
      </c>
      <c r="C59" s="49"/>
      <c r="F59" s="60" t="s">
        <v>3</v>
      </c>
    </row>
  </sheetData>
  <sheetProtection password="E73A" sheet="1" objects="1" scenarios="1"/>
  <mergeCells count="14">
    <mergeCell ref="F29:H29"/>
    <mergeCell ref="B4:D4"/>
    <mergeCell ref="B5:B6"/>
    <mergeCell ref="C5:C6"/>
    <mergeCell ref="G30:G31"/>
    <mergeCell ref="B29:D29"/>
    <mergeCell ref="B30:B31"/>
    <mergeCell ref="C30:C31"/>
    <mergeCell ref="F30:F31"/>
    <mergeCell ref="A1:D1"/>
    <mergeCell ref="A2:D2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5"/>
  <sheetViews>
    <sheetView zoomScalePageLayoutView="0" workbookViewId="0" topLeftCell="A1">
      <selection activeCell="B8" sqref="B8:F20"/>
    </sheetView>
  </sheetViews>
  <sheetFormatPr defaultColWidth="9.140625" defaultRowHeight="12.75"/>
  <cols>
    <col min="1" max="1" width="69.57421875" style="20" customWidth="1"/>
    <col min="2" max="2" width="13.140625" style="20" customWidth="1"/>
    <col min="3" max="3" width="11.8515625" style="20" customWidth="1"/>
    <col min="4" max="4" width="12.421875" style="20" customWidth="1"/>
    <col min="5" max="5" width="4.7109375" style="20" customWidth="1"/>
    <col min="6" max="6" width="13.421875" style="20" customWidth="1"/>
    <col min="7" max="8" width="13.00390625" style="20" customWidth="1"/>
    <col min="9" max="9" width="7.28125" style="20" bestFit="1" customWidth="1"/>
    <col min="10" max="10" width="5.140625" style="20" bestFit="1" customWidth="1"/>
    <col min="11" max="16384" width="9.140625" style="20" customWidth="1"/>
  </cols>
  <sheetData>
    <row r="1" ht="12.75">
      <c r="A1" s="61" t="s">
        <v>68</v>
      </c>
    </row>
    <row r="4" spans="1:8" ht="15" customHeight="1">
      <c r="A4" s="19"/>
      <c r="B4" s="78" t="s">
        <v>6</v>
      </c>
      <c r="C4" s="73"/>
      <c r="D4" s="73"/>
      <c r="F4" s="70" t="s">
        <v>5</v>
      </c>
      <c r="G4" s="70"/>
      <c r="H4" s="71"/>
    </row>
    <row r="5" spans="1:8" ht="12.75">
      <c r="A5" s="74" t="s">
        <v>25</v>
      </c>
      <c r="B5" s="76">
        <v>43738</v>
      </c>
      <c r="C5" s="76">
        <v>43373</v>
      </c>
      <c r="D5" s="21" t="s">
        <v>77</v>
      </c>
      <c r="F5" s="76">
        <v>43738</v>
      </c>
      <c r="G5" s="76">
        <v>43373</v>
      </c>
      <c r="H5" s="21" t="s">
        <v>77</v>
      </c>
    </row>
    <row r="6" spans="1:8" ht="13.5" thickBot="1">
      <c r="A6" s="75"/>
      <c r="B6" s="77"/>
      <c r="C6" s="77"/>
      <c r="D6" s="22" t="s">
        <v>78</v>
      </c>
      <c r="F6" s="77"/>
      <c r="G6" s="77"/>
      <c r="H6" s="22" t="s">
        <v>78</v>
      </c>
    </row>
    <row r="7" spans="1:8" ht="12.75">
      <c r="A7" s="23" t="s">
        <v>49</v>
      </c>
      <c r="B7" s="26">
        <v>2343156</v>
      </c>
      <c r="C7" s="25">
        <v>1792543</v>
      </c>
      <c r="D7" s="24">
        <f aca="true" t="shared" si="0" ref="D7:D13">B7/C7-1</f>
        <v>0.30716864253744536</v>
      </c>
      <c r="E7" s="27"/>
      <c r="F7" s="27">
        <v>2681613</v>
      </c>
      <c r="G7" s="27">
        <v>2380389</v>
      </c>
      <c r="H7" s="24">
        <f>F7/G7-1</f>
        <v>0.1265440228466861</v>
      </c>
    </row>
    <row r="8" spans="1:8" ht="12.75">
      <c r="A8" s="23" t="s">
        <v>50</v>
      </c>
      <c r="B8" s="26">
        <v>-365989</v>
      </c>
      <c r="C8" s="25">
        <v>-229644</v>
      </c>
      <c r="D8" s="24">
        <f t="shared" si="0"/>
        <v>0.5937233282820364</v>
      </c>
      <c r="E8" s="27"/>
      <c r="F8" s="27">
        <v>-414120</v>
      </c>
      <c r="G8" s="27">
        <v>-290748</v>
      </c>
      <c r="H8" s="24">
        <f>F8/G8-1</f>
        <v>0.42432622064468206</v>
      </c>
    </row>
    <row r="9" spans="1:8" ht="12.75">
      <c r="A9" s="42" t="s">
        <v>51</v>
      </c>
      <c r="B9" s="28">
        <f>SUM(B7:B8)</f>
        <v>1977167</v>
      </c>
      <c r="C9" s="28">
        <f>SUM(C7:C8)</f>
        <v>1562899</v>
      </c>
      <c r="D9" s="29">
        <f t="shared" si="0"/>
        <v>0.26506383329952854</v>
      </c>
      <c r="E9" s="27"/>
      <c r="F9" s="28">
        <f>SUM(F7:F8)</f>
        <v>2267493</v>
      </c>
      <c r="G9" s="28">
        <f>SUM(G7:G8)</f>
        <v>2089641</v>
      </c>
      <c r="H9" s="29">
        <f aca="true" t="shared" si="1" ref="H9:H28">F9/G9-1</f>
        <v>0.08511127030911059</v>
      </c>
    </row>
    <row r="10" spans="1:8" ht="12.75">
      <c r="A10" s="23" t="s">
        <v>52</v>
      </c>
      <c r="B10" s="30">
        <v>744946</v>
      </c>
      <c r="C10" s="25">
        <v>602334</v>
      </c>
      <c r="D10" s="24">
        <f t="shared" si="0"/>
        <v>0.23676564829479996</v>
      </c>
      <c r="E10" s="27"/>
      <c r="F10" s="27">
        <v>850559</v>
      </c>
      <c r="G10" s="27">
        <v>737545</v>
      </c>
      <c r="H10" s="24">
        <f t="shared" si="1"/>
        <v>0.15322997240846314</v>
      </c>
    </row>
    <row r="11" spans="1:8" ht="12.75">
      <c r="A11" s="23" t="s">
        <v>53</v>
      </c>
      <c r="B11" s="30">
        <v>-202883</v>
      </c>
      <c r="C11" s="25">
        <v>-135633</v>
      </c>
      <c r="D11" s="24">
        <f t="shared" si="0"/>
        <v>0.4958232878429292</v>
      </c>
      <c r="E11" s="27"/>
      <c r="F11" s="27">
        <v>-230264</v>
      </c>
      <c r="G11" s="27">
        <v>-168341</v>
      </c>
      <c r="H11" s="24">
        <f t="shared" si="1"/>
        <v>0.3678426527108667</v>
      </c>
    </row>
    <row r="12" spans="1:9" ht="12.75">
      <c r="A12" s="43" t="s">
        <v>54</v>
      </c>
      <c r="B12" s="31">
        <f>SUM(B10:B11)</f>
        <v>542063</v>
      </c>
      <c r="C12" s="31">
        <f>SUM(C10:C11)</f>
        <v>466701</v>
      </c>
      <c r="D12" s="29">
        <f t="shared" si="0"/>
        <v>0.1614781198240416</v>
      </c>
      <c r="E12" s="27"/>
      <c r="F12" s="31">
        <f>SUM(F10:F11)</f>
        <v>620295</v>
      </c>
      <c r="G12" s="31">
        <f>SUM(G10:G11)</f>
        <v>569204</v>
      </c>
      <c r="H12" s="29">
        <f t="shared" si="1"/>
        <v>0.08975868054335523</v>
      </c>
      <c r="I12" s="20" t="s">
        <v>1</v>
      </c>
    </row>
    <row r="13" spans="1:8" ht="12.75">
      <c r="A13" s="44" t="s">
        <v>55</v>
      </c>
      <c r="B13" s="30">
        <v>235663</v>
      </c>
      <c r="C13" s="25">
        <v>176469</v>
      </c>
      <c r="D13" s="24">
        <f t="shared" si="0"/>
        <v>0.3354356855878369</v>
      </c>
      <c r="E13" s="27"/>
      <c r="F13" s="27">
        <v>286562</v>
      </c>
      <c r="G13" s="27">
        <v>169910</v>
      </c>
      <c r="H13" s="24">
        <f t="shared" si="1"/>
        <v>0.6865517038432112</v>
      </c>
    </row>
    <row r="14" spans="1:8" ht="12.75">
      <c r="A14" s="44" t="s">
        <v>56</v>
      </c>
      <c r="B14" s="30">
        <v>84132</v>
      </c>
      <c r="C14" s="25">
        <v>-7861</v>
      </c>
      <c r="D14" s="67">
        <v>0</v>
      </c>
      <c r="E14" s="27"/>
      <c r="F14" s="27">
        <v>84180</v>
      </c>
      <c r="G14" s="27">
        <v>-8525</v>
      </c>
      <c r="H14" s="67">
        <v>0</v>
      </c>
    </row>
    <row r="15" spans="1:8" ht="12.75">
      <c r="A15" s="44" t="s">
        <v>57</v>
      </c>
      <c r="B15" s="30">
        <v>93829</v>
      </c>
      <c r="C15" s="25">
        <v>-3194</v>
      </c>
      <c r="D15" s="67">
        <v>0</v>
      </c>
      <c r="E15" s="27"/>
      <c r="F15" s="27">
        <v>92279</v>
      </c>
      <c r="G15" s="27">
        <v>25079</v>
      </c>
      <c r="H15" s="24">
        <f t="shared" si="1"/>
        <v>2.679532676741497</v>
      </c>
    </row>
    <row r="16" spans="1:8" ht="12.75">
      <c r="A16" s="44" t="s">
        <v>58</v>
      </c>
      <c r="B16" s="30">
        <v>-107615</v>
      </c>
      <c r="C16" s="25">
        <v>-34646</v>
      </c>
      <c r="D16" s="24">
        <f aca="true" t="shared" si="2" ref="D16:D22">B16/C16-1</f>
        <v>2.106130577844484</v>
      </c>
      <c r="E16" s="27"/>
      <c r="F16" s="27">
        <v>-110124</v>
      </c>
      <c r="G16" s="27">
        <v>-39186</v>
      </c>
      <c r="H16" s="24">
        <f t="shared" si="1"/>
        <v>1.810289389067524</v>
      </c>
    </row>
    <row r="17" spans="1:8" ht="12.75">
      <c r="A17" s="44" t="s">
        <v>59</v>
      </c>
      <c r="B17" s="30">
        <v>102817</v>
      </c>
      <c r="C17" s="25">
        <v>82154</v>
      </c>
      <c r="D17" s="24">
        <f t="shared" si="2"/>
        <v>0.25151544660028735</v>
      </c>
      <c r="E17" s="27"/>
      <c r="F17" s="27">
        <v>130341</v>
      </c>
      <c r="G17" s="27">
        <v>449823</v>
      </c>
      <c r="H17" s="24">
        <f t="shared" si="1"/>
        <v>-0.710239360815254</v>
      </c>
    </row>
    <row r="18" spans="1:8" ht="13.5" thickBot="1">
      <c r="A18" s="42" t="s">
        <v>60</v>
      </c>
      <c r="B18" s="32">
        <f>SUM(B12:B17)+B9</f>
        <v>2928056</v>
      </c>
      <c r="C18" s="32">
        <f>SUM(C12:C17)+C9</f>
        <v>2242522</v>
      </c>
      <c r="D18" s="56">
        <f t="shared" si="2"/>
        <v>0.30569778133726233</v>
      </c>
      <c r="E18" s="27"/>
      <c r="F18" s="32">
        <f>SUM(F12:F17)+F9</f>
        <v>3371026</v>
      </c>
      <c r="G18" s="32">
        <f>SUM(G12:G17)+G9</f>
        <v>3255946</v>
      </c>
      <c r="H18" s="56">
        <f t="shared" si="1"/>
        <v>0.03534456652536622</v>
      </c>
    </row>
    <row r="19" spans="1:8" ht="13.5" thickTop="1">
      <c r="A19" s="44" t="s">
        <v>61</v>
      </c>
      <c r="B19" s="30">
        <v>-674637</v>
      </c>
      <c r="C19" s="25">
        <v>-584200</v>
      </c>
      <c r="D19" s="24">
        <f t="shared" si="2"/>
        <v>0.15480486134885307</v>
      </c>
      <c r="E19" s="27"/>
      <c r="F19" s="57">
        <v>-771993</v>
      </c>
      <c r="G19" s="57">
        <v>-732741</v>
      </c>
      <c r="H19" s="24">
        <f t="shared" si="1"/>
        <v>0.05356872346436181</v>
      </c>
    </row>
    <row r="20" spans="1:9" ht="12.75">
      <c r="A20" s="44" t="s">
        <v>62</v>
      </c>
      <c r="B20" s="30">
        <v>-211167</v>
      </c>
      <c r="C20" s="25">
        <v>-80185</v>
      </c>
      <c r="D20" s="24">
        <f t="shared" si="2"/>
        <v>1.633497536945813</v>
      </c>
      <c r="E20" s="27"/>
      <c r="F20" s="57">
        <v>-229239</v>
      </c>
      <c r="G20" s="57">
        <v>-121368</v>
      </c>
      <c r="H20" s="24">
        <f t="shared" si="1"/>
        <v>0.8887927625074155</v>
      </c>
      <c r="I20" s="27"/>
    </row>
    <row r="21" spans="1:8" ht="13.5" thickBot="1">
      <c r="A21" s="34" t="s">
        <v>63</v>
      </c>
      <c r="B21" s="30">
        <v>-401120</v>
      </c>
      <c r="C21" s="25">
        <v>-388947</v>
      </c>
      <c r="D21" s="24">
        <f t="shared" si="2"/>
        <v>0.0312973232856919</v>
      </c>
      <c r="E21" s="27"/>
      <c r="F21" s="30">
        <v>-484302</v>
      </c>
      <c r="G21" s="25">
        <v>-733212</v>
      </c>
      <c r="H21" s="24">
        <f t="shared" si="1"/>
        <v>-0.33947889559909006</v>
      </c>
    </row>
    <row r="22" spans="1:8" ht="13.5" thickBot="1">
      <c r="A22" s="42" t="s">
        <v>64</v>
      </c>
      <c r="B22" s="33">
        <f>B21+B20+B19</f>
        <v>-1286924</v>
      </c>
      <c r="C22" s="33">
        <f>C21+C20+C19</f>
        <v>-1053332</v>
      </c>
      <c r="D22" s="45">
        <f t="shared" si="2"/>
        <v>0.2217648376770096</v>
      </c>
      <c r="E22" s="27"/>
      <c r="F22" s="33">
        <f>F21+F20+F19</f>
        <v>-1485534</v>
      </c>
      <c r="G22" s="33">
        <f>G21+G20+G19</f>
        <v>-1587321</v>
      </c>
      <c r="H22" s="45">
        <f t="shared" si="1"/>
        <v>-0.06412502575093504</v>
      </c>
    </row>
    <row r="23" spans="1:8" ht="12" customHeight="1" thickTop="1">
      <c r="A23" s="34"/>
      <c r="B23" s="35"/>
      <c r="C23" s="35"/>
      <c r="D23" s="24"/>
      <c r="E23" s="27"/>
      <c r="F23" s="35"/>
      <c r="G23" s="35"/>
      <c r="H23" s="24"/>
    </row>
    <row r="24" spans="1:8" ht="25.5">
      <c r="A24" s="34" t="s">
        <v>65</v>
      </c>
      <c r="B24" s="36">
        <v>-13055</v>
      </c>
      <c r="C24" s="25">
        <v>84254</v>
      </c>
      <c r="D24" s="24">
        <f>B24/C24-1</f>
        <v>-1.1549481330263252</v>
      </c>
      <c r="E24" s="27"/>
      <c r="F24" s="27">
        <v>-40340</v>
      </c>
      <c r="G24" s="27">
        <v>-103281</v>
      </c>
      <c r="H24" s="58">
        <f t="shared" si="1"/>
        <v>-0.6094150908686011</v>
      </c>
    </row>
    <row r="25" spans="1:8" ht="12.75">
      <c r="A25" s="34" t="s">
        <v>75</v>
      </c>
      <c r="B25" s="65">
        <v>0</v>
      </c>
      <c r="C25" s="65">
        <v>0</v>
      </c>
      <c r="D25" s="65">
        <v>0</v>
      </c>
      <c r="E25" s="27"/>
      <c r="F25" s="65">
        <v>0</v>
      </c>
      <c r="G25" s="65">
        <v>110764</v>
      </c>
      <c r="H25" s="58">
        <f t="shared" si="1"/>
        <v>-1</v>
      </c>
    </row>
    <row r="26" spans="1:8" ht="12.75">
      <c r="A26" s="42" t="s">
        <v>66</v>
      </c>
      <c r="B26" s="37">
        <f>B18+B22+B24</f>
        <v>1628077</v>
      </c>
      <c r="C26" s="37">
        <f>C18+C22+C24</f>
        <v>1273444</v>
      </c>
      <c r="D26" s="29">
        <f>B26/C26-1</f>
        <v>0.2784833883547293</v>
      </c>
      <c r="E26" s="27"/>
      <c r="F26" s="37">
        <f>F18+F22+F24</f>
        <v>1845152</v>
      </c>
      <c r="G26" s="37">
        <f>G18+G22+G24+G25</f>
        <v>1676108</v>
      </c>
      <c r="H26" s="29">
        <f t="shared" si="1"/>
        <v>0.10085507616454303</v>
      </c>
    </row>
    <row r="27" spans="1:8" ht="13.5" thickBot="1">
      <c r="A27" s="44" t="s">
        <v>76</v>
      </c>
      <c r="B27" s="30">
        <v>-243033</v>
      </c>
      <c r="C27" s="30">
        <v>-294381</v>
      </c>
      <c r="D27" s="24">
        <f>B27/C27-1</f>
        <v>-0.17442701804803984</v>
      </c>
      <c r="E27" s="27"/>
      <c r="F27" s="27">
        <v>-276404</v>
      </c>
      <c r="G27" s="27">
        <v>-435039</v>
      </c>
      <c r="H27" s="24">
        <f t="shared" si="1"/>
        <v>-0.36464546856718594</v>
      </c>
    </row>
    <row r="28" spans="1:8" ht="13.5" thickBot="1">
      <c r="A28" s="43" t="s">
        <v>67</v>
      </c>
      <c r="B28" s="33">
        <f>B26+B27</f>
        <v>1385044</v>
      </c>
      <c r="C28" s="33">
        <f>C26+C27</f>
        <v>979063</v>
      </c>
      <c r="D28" s="45">
        <f>B28/C28-1</f>
        <v>0.4146627949376087</v>
      </c>
      <c r="E28" s="27"/>
      <c r="F28" s="33">
        <f>F26+F27</f>
        <v>1568748</v>
      </c>
      <c r="G28" s="33">
        <f>G26+G27</f>
        <v>1241069</v>
      </c>
      <c r="H28" s="45">
        <f t="shared" si="1"/>
        <v>0.2640296389644734</v>
      </c>
    </row>
    <row r="29" ht="13.5" thickTop="1"/>
    <row r="30" ht="12.75">
      <c r="C30" s="27"/>
    </row>
    <row r="31" ht="12.75">
      <c r="A31" s="59" t="s">
        <v>81</v>
      </c>
    </row>
    <row r="34" spans="1:6" ht="14.25">
      <c r="A34" s="60" t="s">
        <v>46</v>
      </c>
      <c r="F34" s="60" t="s">
        <v>45</v>
      </c>
    </row>
    <row r="35" spans="1:6" ht="12.75">
      <c r="A35" s="61" t="s">
        <v>2</v>
      </c>
      <c r="F35" s="61" t="s">
        <v>3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Andrei Catalin Burciu</cp:lastModifiedBy>
  <dcterms:created xsi:type="dcterms:W3CDTF">2019-10-07T13:12:44Z</dcterms:created>
  <dcterms:modified xsi:type="dcterms:W3CDTF">2019-11-28T07:58:56Z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